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WETCORN1" sheetId="1" r:id="rId1"/>
  </sheets>
  <definedNames>
    <definedName name="Print">'WETCORN1'!$B$18:$O$52</definedName>
    <definedName name="_xlnm.Print_Area" localSheetId="0">'WETCORN1'!$A$1:$O$55</definedName>
  </definedNames>
  <calcPr fullCalcOnLoad="1"/>
</workbook>
</file>

<file path=xl/sharedStrings.xml><?xml version="1.0" encoding="utf-8"?>
<sst xmlns="http://schemas.openxmlformats.org/spreadsheetml/2006/main" count="93" uniqueCount="87">
  <si>
    <t>Enter base moisture content for dry corn</t>
  </si>
  <si>
    <t>(suggested range 14 to 15.5%)</t>
  </si>
  <si>
    <t>Enter relative TDN adjustment factor based on test weight</t>
  </si>
  <si>
    <t>Enter starting corn price for table</t>
  </si>
  <si>
    <t>(see Table C)</t>
  </si>
  <si>
    <t>Enter LP gas price ($/gal)</t>
  </si>
  <si>
    <t>4a.</t>
  </si>
  <si>
    <t>Enter estimated L.P. gallons to remove 1 point moisture</t>
  </si>
  <si>
    <t>Table A* From Ohio State data</t>
  </si>
  <si>
    <t>(range 0.0165 - 0.0210) see Table A or Table B</t>
  </si>
  <si>
    <t>Energy Usage to Remove One Point of Moisture</t>
  </si>
  <si>
    <t>Enter electricity price ($/KWH)</t>
  </si>
  <si>
    <t>5a.</t>
  </si>
  <si>
    <t>Enter estimated KWH needed to remove 1 point moisture</t>
  </si>
  <si>
    <t>From One Bushel of Corn</t>
  </si>
  <si>
    <t>(range 0.0106 - 0.2910) see Table A or Table B</t>
  </si>
  <si>
    <t>Type of Dryer</t>
  </si>
  <si>
    <t>L.P. gas (gal.)**</t>
  </si>
  <si>
    <t>Electricity (KWH)</t>
  </si>
  <si>
    <t>Enter shelling costs ($/cwt)</t>
  </si>
  <si>
    <t>Batch-In-Bin</t>
  </si>
  <si>
    <t>0.0165</t>
  </si>
  <si>
    <t>0.0150</t>
  </si>
  <si>
    <t>Batch-In-Bin Stir Dryer</t>
  </si>
  <si>
    <t>0.0113</t>
  </si>
  <si>
    <t>0.0106</t>
  </si>
  <si>
    <t>Price per Dry Bushel</t>
  </si>
  <si>
    <t>Low Temp. Dryer - No Heat</t>
  </si>
  <si>
    <t>n/a</t>
  </si>
  <si>
    <t>0.2270</t>
  </si>
  <si>
    <t>Moisture</t>
  </si>
  <si>
    <t>lbs Wet</t>
  </si>
  <si>
    <t>%</t>
  </si>
  <si>
    <t>Dry</t>
  </si>
  <si>
    <t xml:space="preserve">Low Temp. Dryer - Heat </t>
  </si>
  <si>
    <t>0.2910</t>
  </si>
  <si>
    <t>% Wet</t>
  </si>
  <si>
    <t>Kernels</t>
  </si>
  <si>
    <t>Shrink</t>
  </si>
  <si>
    <t>Bushels</t>
  </si>
  <si>
    <t>Table B* From MWPS -13</t>
  </si>
  <si>
    <t>High Temperature</t>
  </si>
  <si>
    <t>Drying With:</t>
  </si>
  <si>
    <t>L.P. gas (gal)**</t>
  </si>
  <si>
    <t>In-dryer cooling</t>
  </si>
  <si>
    <t>0.0200</t>
  </si>
  <si>
    <t>0.010</t>
  </si>
  <si>
    <t>In-bin cooling</t>
  </si>
  <si>
    <t>0.0175</t>
  </si>
  <si>
    <t>0.008</t>
  </si>
  <si>
    <t>Dryeration</t>
  </si>
  <si>
    <t>0.0145</t>
  </si>
  <si>
    <t>0.007</t>
  </si>
  <si>
    <t>Combination drying</t>
  </si>
  <si>
    <t>0.0080</t>
  </si>
  <si>
    <t>0.070 - 0.110</t>
  </si>
  <si>
    <t>** 1 gal. L.P. = 91,600 BTU</t>
  </si>
  <si>
    <t xml:space="preserve">    1 Therm of natural gas = 100,000 BTU</t>
  </si>
  <si>
    <t>Table C* Based on University of Minnesota feeding trials with lambs</t>
  </si>
  <si>
    <t>Test Wt.</t>
  </si>
  <si>
    <t>Relative TDN</t>
  </si>
  <si>
    <t xml:space="preserve">Corn required to equal TDN of </t>
  </si>
  <si>
    <t>(lbs./bu.)</t>
  </si>
  <si>
    <t>(%)</t>
  </si>
  <si>
    <t>54 lb. test weight corn</t>
  </si>
  <si>
    <t xml:space="preserve">LP Gas </t>
  </si>
  <si>
    <t>KWH</t>
  </si>
  <si>
    <t>costs</t>
  </si>
  <si>
    <t>$/Bu</t>
  </si>
  <si>
    <t>$/Ton</t>
  </si>
  <si>
    <t>Jeff Key, Winnebago County Agricultural/Farm Management Agent (Retired) and Gary Frank, Center for Dairy Profitability (Retired)</t>
  </si>
  <si>
    <t>2009 Revision by: Nick Schneider, Winnebago County Agriculture Agent</t>
  </si>
  <si>
    <t>1a.</t>
  </si>
  <si>
    <t>Water shrink factor (automatically calculated from base moisture)</t>
  </si>
  <si>
    <t xml:space="preserve">*  If you must harvest this corn, subtract the harvesting costs; and if you can only use dry corn, subtract drying costs.  Of course the price you pay will be determined by supply and demand conditions in your area </t>
  </si>
  <si>
    <t>and negotiations between you and the seller, but unless there are special circumstances it should not be above the prices shown here.</t>
  </si>
  <si>
    <t>3a.</t>
  </si>
  <si>
    <t>3b.</t>
  </si>
  <si>
    <t>** National Corn Handbook NCH 61 "Calculating Grain Weight Shrinkage in Corn Due to Mechanical Drying" demonstrates two methods for calculating total shrink.  The value found in 3c is the constant shrink factor,</t>
  </si>
  <si>
    <t>Constant Shrink Factor. Sum of water shrink plus handling loss (per point)</t>
  </si>
  <si>
    <t xml:space="preserve">Typical constant shrink factors range from 1.163 to 1.5% per point.  You may allow the constant shrink factor to auto-calculate or directly enter the constant shrink factor used at a local elevator.  </t>
  </si>
  <si>
    <t>Continuous Flow Dryer</t>
  </si>
  <si>
    <t>Ver 1.9 - 11/20/09  Equivalent Price Per Ton of High Moisture Ear Corn</t>
  </si>
  <si>
    <t>Equivalent Price/Ton* of:  High Moisture Ear Corn</t>
  </si>
  <si>
    <t>(typically between the water shrink factor in 3a and 1.5)</t>
  </si>
  <si>
    <t>3**</t>
  </si>
  <si>
    <t>The constant shrink factor found in 3b can not be less than the water shrink factor in 3a. 3b is used to calculate the % shrink.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</si>
</sst>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0.0_)"/>
    <numFmt numFmtId="167" formatCode="0.00_)"/>
    <numFmt numFmtId="168" formatCode="0.0%"/>
    <numFmt numFmtId="169" formatCode="0.0000_)"/>
    <numFmt numFmtId="170" formatCode="0_)"/>
    <numFmt numFmtId="171" formatCode="0.000"/>
  </numFmts>
  <fonts count="38">
    <font>
      <sz val="12"/>
      <name val="Courier"/>
      <family val="0"/>
    </font>
    <font>
      <sz val="11"/>
      <color indexed="8"/>
      <name val="Calibri"/>
      <family val="2"/>
    </font>
    <font>
      <sz val="1"/>
      <color indexed="16"/>
      <name val="Courier"/>
      <family val="3"/>
    </font>
    <font>
      <b/>
      <sz val="1"/>
      <color indexed="16"/>
      <name val="Courier"/>
      <family val="3"/>
    </font>
    <font>
      <sz val="12"/>
      <name val="Arial"/>
      <family val="2"/>
    </font>
    <font>
      <sz val="12"/>
      <color indexed="8"/>
      <name val="Arial"/>
      <family val="2"/>
    </font>
    <font>
      <b/>
      <sz val="12"/>
      <name val="Arial"/>
      <family val="2"/>
    </font>
    <font>
      <b/>
      <sz val="12"/>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double"/>
    </border>
    <border>
      <left style="thin"/>
      <right/>
      <top/>
      <bottom/>
    </border>
    <border>
      <left/>
      <right/>
      <top/>
      <bottom style="medium"/>
    </border>
    <border>
      <left style="thin"/>
      <right/>
      <top style="thin"/>
      <bottom/>
    </border>
    <border>
      <left/>
      <right/>
      <top style="thin"/>
      <bottom/>
    </border>
    <border>
      <left/>
      <right style="medium"/>
      <top style="medium"/>
      <bottom/>
    </border>
    <border>
      <left/>
      <right style="medium"/>
      <top/>
      <bottom/>
    </border>
    <border>
      <left/>
      <right/>
      <top/>
      <bottom style="thin"/>
    </border>
    <border>
      <left/>
      <right style="medium"/>
      <top/>
      <bottom style="thin"/>
    </border>
    <border>
      <left/>
      <right style="medium"/>
      <top/>
      <bottom style="medium"/>
    </border>
    <border>
      <left style="thin"/>
      <right/>
      <top/>
      <bottom style="thin"/>
    </border>
    <border>
      <left style="medium"/>
      <right/>
      <top style="medium"/>
      <bottom/>
    </border>
    <border>
      <left/>
      <right/>
      <top style="medium"/>
      <bottom/>
    </border>
    <border>
      <left style="medium"/>
      <right/>
      <top/>
      <bottom style="medium"/>
    </border>
    <border>
      <left style="medium"/>
      <right/>
      <top/>
      <bottom/>
    </border>
    <border>
      <left style="medium"/>
      <right/>
      <top/>
      <bottom style="thin"/>
    </border>
    <border>
      <left/>
      <right style="thin"/>
      <top style="thin"/>
      <bottom/>
    </border>
    <border>
      <left/>
      <right style="thin"/>
      <top/>
      <bottom/>
    </border>
    <border>
      <left/>
      <right style="thin"/>
      <top/>
      <bottom style="thin"/>
    </border>
    <border>
      <left style="medium"/>
      <right style="medium"/>
      <top style="medium"/>
      <bottom style="medium"/>
    </border>
    <border>
      <left style="thin"/>
      <right style="thin"/>
      <top style="thin"/>
      <bottom/>
    </border>
  </borders>
  <cellStyleXfs count="65">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lignment/>
      <protection locked="0"/>
    </xf>
    <xf numFmtId="0" fontId="27" fillId="0" borderId="0" applyNumberFormat="0" applyFill="0" applyBorder="0" applyAlignment="0" applyProtection="0"/>
    <xf numFmtId="165" fontId="2" fillId="0" borderId="0">
      <alignment/>
      <protection locked="0"/>
    </xf>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165" fontId="3" fillId="0" borderId="0">
      <alignment/>
      <protection locked="0"/>
    </xf>
    <xf numFmtId="165" fontId="3" fillId="0" borderId="0">
      <alignment/>
      <protection locked="0"/>
    </xf>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165" fontId="2" fillId="0" borderId="9">
      <alignment/>
      <protection locked="0"/>
    </xf>
    <xf numFmtId="0" fontId="37" fillId="0" borderId="0" applyNumberFormat="0" applyFill="0" applyBorder="0" applyAlignment="0" applyProtection="0"/>
  </cellStyleXfs>
  <cellXfs count="106">
    <xf numFmtId="164" fontId="0" fillId="0" borderId="0" xfId="0" applyAlignment="1">
      <alignment/>
    </xf>
    <xf numFmtId="164" fontId="4" fillId="0" borderId="0" xfId="0" applyNumberFormat="1" applyFont="1" applyAlignment="1" applyProtection="1">
      <alignment horizontal="centerContinuous"/>
      <protection/>
    </xf>
    <xf numFmtId="164" fontId="4" fillId="0" borderId="0" xfId="0" applyFont="1" applyBorder="1" applyAlignment="1">
      <alignment/>
    </xf>
    <xf numFmtId="164" fontId="5" fillId="0" borderId="0" xfId="0" applyFont="1" applyFill="1" applyBorder="1" applyAlignment="1">
      <alignment/>
    </xf>
    <xf numFmtId="164" fontId="4" fillId="0" borderId="0" xfId="0" applyFont="1" applyAlignment="1">
      <alignment/>
    </xf>
    <xf numFmtId="164" fontId="5" fillId="0" borderId="10" xfId="0" applyNumberFormat="1" applyFont="1" applyFill="1" applyBorder="1" applyAlignment="1" applyProtection="1">
      <alignment/>
      <protection/>
    </xf>
    <xf numFmtId="164" fontId="5" fillId="0" borderId="0" xfId="0" applyNumberFormat="1" applyFont="1" applyFill="1" applyAlignment="1" applyProtection="1">
      <alignment horizontal="left"/>
      <protection/>
    </xf>
    <xf numFmtId="164" fontId="5" fillId="0" borderId="10" xfId="0" applyFont="1" applyFill="1" applyBorder="1" applyAlignment="1">
      <alignment/>
    </xf>
    <xf numFmtId="7" fontId="5" fillId="0" borderId="0" xfId="0" applyNumberFormat="1" applyFont="1" applyFill="1" applyBorder="1" applyAlignment="1" applyProtection="1">
      <alignment horizontal="center"/>
      <protection/>
    </xf>
    <xf numFmtId="7" fontId="4" fillId="0" borderId="0" xfId="0" applyNumberFormat="1" applyFont="1" applyBorder="1" applyAlignment="1" applyProtection="1">
      <alignment horizontal="center"/>
      <protection/>
    </xf>
    <xf numFmtId="164" fontId="5" fillId="0" borderId="0" xfId="0" applyNumberFormat="1" applyFont="1" applyFill="1" applyBorder="1" applyAlignment="1" applyProtection="1">
      <alignment horizontal="center"/>
      <protection/>
    </xf>
    <xf numFmtId="164" fontId="5" fillId="0" borderId="11" xfId="0" applyNumberFormat="1" applyFont="1" applyFill="1" applyBorder="1" applyAlignment="1" applyProtection="1">
      <alignment horizontal="center"/>
      <protection/>
    </xf>
    <xf numFmtId="164" fontId="4" fillId="0" borderId="0" xfId="0" applyNumberFormat="1" applyFont="1" applyAlignment="1" applyProtection="1">
      <alignment/>
      <protection/>
    </xf>
    <xf numFmtId="164" fontId="5" fillId="0" borderId="0" xfId="0" applyNumberFormat="1" applyFont="1" applyFill="1" applyAlignment="1" applyProtection="1">
      <alignment horizontal="right"/>
      <protection/>
    </xf>
    <xf numFmtId="164" fontId="5" fillId="0" borderId="12" xfId="0" applyNumberFormat="1" applyFont="1" applyFill="1" applyBorder="1" applyAlignment="1" applyProtection="1">
      <alignment/>
      <protection/>
    </xf>
    <xf numFmtId="164" fontId="5" fillId="0" borderId="13"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166" fontId="5" fillId="0" borderId="0" xfId="0" applyNumberFormat="1" applyFont="1" applyFill="1" applyBorder="1" applyAlignment="1" applyProtection="1">
      <alignment horizontal="center"/>
      <protection/>
    </xf>
    <xf numFmtId="167" fontId="4" fillId="0" borderId="0" xfId="0" applyNumberFormat="1" applyFont="1" applyBorder="1" applyAlignment="1" applyProtection="1">
      <alignment horizontal="center"/>
      <protection/>
    </xf>
    <xf numFmtId="167" fontId="5" fillId="0" borderId="14" xfId="0" applyNumberFormat="1" applyFont="1" applyFill="1" applyBorder="1" applyAlignment="1" applyProtection="1">
      <alignment horizontal="center"/>
      <protection/>
    </xf>
    <xf numFmtId="167" fontId="4" fillId="0" borderId="15" xfId="0" applyNumberFormat="1" applyFont="1" applyBorder="1" applyAlignment="1" applyProtection="1">
      <alignment horizontal="center"/>
      <protection/>
    </xf>
    <xf numFmtId="166" fontId="5" fillId="0" borderId="16" xfId="0" applyNumberFormat="1" applyFont="1" applyFill="1" applyBorder="1" applyAlignment="1" applyProtection="1">
      <alignment horizontal="center"/>
      <protection/>
    </xf>
    <xf numFmtId="167" fontId="4" fillId="0" borderId="17" xfId="0" applyNumberFormat="1" applyFont="1" applyBorder="1" applyAlignment="1" applyProtection="1">
      <alignment horizontal="center"/>
      <protection/>
    </xf>
    <xf numFmtId="167" fontId="4" fillId="0" borderId="13" xfId="0" applyNumberFormat="1" applyFont="1" applyBorder="1" applyAlignment="1" applyProtection="1">
      <alignment horizontal="center"/>
      <protection/>
    </xf>
    <xf numFmtId="169" fontId="5" fillId="0" borderId="13" xfId="0" applyNumberFormat="1" applyFont="1" applyFill="1" applyBorder="1" applyAlignment="1" applyProtection="1">
      <alignment/>
      <protection/>
    </xf>
    <xf numFmtId="169" fontId="5" fillId="0" borderId="0" xfId="0" applyNumberFormat="1" applyFont="1" applyFill="1" applyAlignment="1" applyProtection="1">
      <alignment horizontal="left"/>
      <protection/>
    </xf>
    <xf numFmtId="167" fontId="4" fillId="0" borderId="16" xfId="0" applyNumberFormat="1" applyFont="1" applyBorder="1" applyAlignment="1" applyProtection="1">
      <alignment horizontal="center"/>
      <protection/>
    </xf>
    <xf numFmtId="164" fontId="5" fillId="0" borderId="0" xfId="0" applyNumberFormat="1" applyFont="1" applyFill="1" applyAlignment="1" applyProtection="1">
      <alignment horizontal="center"/>
      <protection/>
    </xf>
    <xf numFmtId="164" fontId="5" fillId="0" borderId="12" xfId="0" applyNumberFormat="1" applyFont="1" applyFill="1" applyBorder="1" applyAlignment="1" applyProtection="1">
      <alignment horizontal="center"/>
      <protection/>
    </xf>
    <xf numFmtId="166" fontId="5" fillId="0" borderId="13" xfId="0" applyNumberFormat="1" applyFont="1" applyFill="1" applyBorder="1" applyAlignment="1" applyProtection="1">
      <alignment horizontal="center"/>
      <protection/>
    </xf>
    <xf numFmtId="166" fontId="5" fillId="0" borderId="13" xfId="0" applyNumberFormat="1" applyFont="1" applyFill="1" applyBorder="1" applyAlignment="1" applyProtection="1">
      <alignment/>
      <protection/>
    </xf>
    <xf numFmtId="164" fontId="5" fillId="0" borderId="10" xfId="0" applyNumberFormat="1" applyFont="1" applyFill="1" applyBorder="1" applyAlignment="1" applyProtection="1">
      <alignment horizontal="center"/>
      <protection/>
    </xf>
    <xf numFmtId="166" fontId="5" fillId="0" borderId="11" xfId="0" applyNumberFormat="1" applyFont="1" applyFill="1" applyBorder="1" applyAlignment="1" applyProtection="1">
      <alignment horizontal="center"/>
      <protection/>
    </xf>
    <xf numFmtId="167" fontId="4" fillId="0" borderId="11" xfId="0" applyNumberFormat="1" applyFont="1" applyBorder="1" applyAlignment="1" applyProtection="1">
      <alignment horizontal="center"/>
      <protection/>
    </xf>
    <xf numFmtId="167" fontId="4" fillId="0" borderId="18" xfId="0" applyNumberFormat="1" applyFont="1" applyBorder="1" applyAlignment="1" applyProtection="1">
      <alignment horizontal="center"/>
      <protection/>
    </xf>
    <xf numFmtId="164" fontId="5" fillId="0" borderId="0" xfId="0" applyNumberFormat="1" applyFont="1" applyFill="1" applyBorder="1" applyAlignment="1" applyProtection="1" quotePrefix="1">
      <alignment horizontal="left"/>
      <protection/>
    </xf>
    <xf numFmtId="164" fontId="5" fillId="0" borderId="0" xfId="0" applyNumberFormat="1" applyFont="1" applyFill="1" applyBorder="1" applyAlignment="1" applyProtection="1">
      <alignment horizontal="left"/>
      <protection/>
    </xf>
    <xf numFmtId="7" fontId="4" fillId="0" borderId="0" xfId="0" applyNumberFormat="1" applyFont="1" applyAlignment="1" applyProtection="1">
      <alignment/>
      <protection/>
    </xf>
    <xf numFmtId="7" fontId="5" fillId="0" borderId="0" xfId="0" applyNumberFormat="1" applyFont="1" applyFill="1" applyAlignment="1" applyProtection="1">
      <alignment horizontal="center"/>
      <protection/>
    </xf>
    <xf numFmtId="167" fontId="5" fillId="0" borderId="15" xfId="0" applyNumberFormat="1" applyFont="1" applyFill="1" applyBorder="1" applyAlignment="1" applyProtection="1">
      <alignment horizontal="center"/>
      <protection/>
    </xf>
    <xf numFmtId="164" fontId="5" fillId="0" borderId="0" xfId="0" applyNumberFormat="1" applyFont="1" applyFill="1" applyBorder="1" applyAlignment="1" applyProtection="1">
      <alignment/>
      <protection locked="0"/>
    </xf>
    <xf numFmtId="166" fontId="4" fillId="0" borderId="0" xfId="0" applyNumberFormat="1" applyFont="1" applyBorder="1" applyAlignment="1" applyProtection="1">
      <alignment/>
      <protection/>
    </xf>
    <xf numFmtId="164" fontId="5" fillId="0" borderId="19" xfId="0" applyNumberFormat="1" applyFont="1" applyFill="1" applyBorder="1" applyAlignment="1" applyProtection="1">
      <alignment horizontal="center"/>
      <protection/>
    </xf>
    <xf numFmtId="166" fontId="4" fillId="0" borderId="16" xfId="0" applyNumberFormat="1" applyFont="1" applyBorder="1" applyAlignment="1" applyProtection="1">
      <alignment/>
      <protection/>
    </xf>
    <xf numFmtId="164" fontId="5" fillId="0" borderId="13" xfId="0" applyNumberFormat="1" applyFont="1" applyFill="1" applyBorder="1" applyAlignment="1" applyProtection="1">
      <alignment horizontal="left"/>
      <protection/>
    </xf>
    <xf numFmtId="164" fontId="5" fillId="0" borderId="19" xfId="0" applyNumberFormat="1" applyFont="1" applyFill="1" applyBorder="1" applyAlignment="1" applyProtection="1">
      <alignment horizontal="left"/>
      <protection/>
    </xf>
    <xf numFmtId="164" fontId="5" fillId="0" borderId="20" xfId="0" applyNumberFormat="1" applyFont="1" applyFill="1" applyBorder="1" applyAlignment="1" applyProtection="1">
      <alignment horizontal="center"/>
      <protection/>
    </xf>
    <xf numFmtId="164" fontId="5" fillId="0" borderId="21" xfId="0" applyNumberFormat="1" applyFont="1" applyFill="1" applyBorder="1" applyAlignment="1" applyProtection="1">
      <alignment horizontal="center"/>
      <protection/>
    </xf>
    <xf numFmtId="164" fontId="5" fillId="0" borderId="14" xfId="0" applyNumberFormat="1" applyFont="1" applyFill="1" applyBorder="1" applyAlignment="1" applyProtection="1">
      <alignment horizontal="center"/>
      <protection/>
    </xf>
    <xf numFmtId="164" fontId="5" fillId="0" borderId="22" xfId="0" applyNumberFormat="1" applyFont="1" applyFill="1" applyBorder="1" applyAlignment="1" applyProtection="1">
      <alignment horizontal="center"/>
      <protection/>
    </xf>
    <xf numFmtId="164" fontId="5" fillId="0" borderId="18" xfId="0" applyNumberFormat="1" applyFont="1" applyFill="1" applyBorder="1" applyAlignment="1" applyProtection="1">
      <alignment horizontal="center"/>
      <protection/>
    </xf>
    <xf numFmtId="7" fontId="5" fillId="0" borderId="22" xfId="0" applyNumberFormat="1" applyFont="1" applyFill="1" applyBorder="1" applyAlignment="1" applyProtection="1">
      <alignment horizontal="center"/>
      <protection/>
    </xf>
    <xf numFmtId="7" fontId="4" fillId="0" borderId="11" xfId="0" applyNumberFormat="1" applyFont="1" applyBorder="1" applyAlignment="1" applyProtection="1">
      <alignment horizontal="center"/>
      <protection/>
    </xf>
    <xf numFmtId="7" fontId="4" fillId="0" borderId="18" xfId="0" applyNumberFormat="1" applyFont="1" applyBorder="1" applyAlignment="1" applyProtection="1">
      <alignment horizontal="center"/>
      <protection/>
    </xf>
    <xf numFmtId="7" fontId="5" fillId="0" borderId="20" xfId="0" applyNumberFormat="1" applyFont="1" applyFill="1" applyBorder="1" applyAlignment="1" applyProtection="1">
      <alignment horizontal="center"/>
      <protection/>
    </xf>
    <xf numFmtId="7" fontId="5" fillId="0" borderId="14" xfId="0" applyNumberFormat="1" applyFont="1" applyFill="1" applyBorder="1" applyAlignment="1" applyProtection="1">
      <alignment horizontal="center"/>
      <protection/>
    </xf>
    <xf numFmtId="7" fontId="5" fillId="0" borderId="21" xfId="0" applyNumberFormat="1" applyFont="1" applyFill="1" applyBorder="1" applyAlignment="1" applyProtection="1">
      <alignment horizontal="center"/>
      <protection/>
    </xf>
    <xf numFmtId="7" fontId="5" fillId="0" borderId="23" xfId="0" applyNumberFormat="1" applyFont="1" applyFill="1" applyBorder="1" applyAlignment="1" applyProtection="1">
      <alignment horizontal="center"/>
      <protection/>
    </xf>
    <xf numFmtId="7" fontId="4" fillId="0" borderId="15" xfId="0" applyNumberFormat="1" applyFont="1" applyBorder="1" applyAlignment="1" applyProtection="1">
      <alignment horizontal="center"/>
      <protection/>
    </xf>
    <xf numFmtId="7" fontId="4" fillId="0" borderId="23" xfId="0" applyNumberFormat="1" applyFont="1" applyBorder="1" applyAlignment="1" applyProtection="1">
      <alignment horizontal="center"/>
      <protection/>
    </xf>
    <xf numFmtId="7" fontId="5" fillId="0" borderId="24" xfId="0" applyNumberFormat="1" applyFont="1" applyFill="1" applyBorder="1" applyAlignment="1" applyProtection="1">
      <alignment horizontal="center"/>
      <protection/>
    </xf>
    <xf numFmtId="7" fontId="4" fillId="0" borderId="17" xfId="0" applyNumberFormat="1" applyFont="1" applyBorder="1" applyAlignment="1" applyProtection="1">
      <alignment horizontal="center"/>
      <protection/>
    </xf>
    <xf numFmtId="7" fontId="5" fillId="0" borderId="16" xfId="0" applyNumberFormat="1" applyFont="1" applyFill="1" applyBorder="1" applyAlignment="1" applyProtection="1">
      <alignment horizontal="center"/>
      <protection/>
    </xf>
    <xf numFmtId="7" fontId="4" fillId="0" borderId="16" xfId="0" applyNumberFormat="1" applyFont="1" applyBorder="1" applyAlignment="1" applyProtection="1">
      <alignment horizontal="center"/>
      <protection/>
    </xf>
    <xf numFmtId="7" fontId="4" fillId="0" borderId="24" xfId="0" applyNumberFormat="1" applyFont="1" applyBorder="1" applyAlignment="1" applyProtection="1">
      <alignment horizontal="center"/>
      <protection/>
    </xf>
    <xf numFmtId="7" fontId="5" fillId="0" borderId="11" xfId="0" applyNumberFormat="1" applyFont="1" applyFill="1" applyBorder="1" applyAlignment="1" applyProtection="1">
      <alignment horizontal="center"/>
      <protection/>
    </xf>
    <xf numFmtId="7" fontId="4" fillId="0" borderId="22" xfId="0" applyNumberFormat="1" applyFont="1" applyBorder="1" applyAlignment="1" applyProtection="1">
      <alignment horizontal="center"/>
      <protection/>
    </xf>
    <xf numFmtId="170" fontId="5" fillId="0" borderId="20" xfId="0" applyNumberFormat="1" applyFont="1" applyFill="1" applyBorder="1" applyAlignment="1" applyProtection="1">
      <alignment horizontal="center"/>
      <protection/>
    </xf>
    <xf numFmtId="170" fontId="5" fillId="0" borderId="23" xfId="0" applyNumberFormat="1" applyFont="1" applyFill="1" applyBorder="1" applyAlignment="1" applyProtection="1">
      <alignment horizontal="center"/>
      <protection/>
    </xf>
    <xf numFmtId="170" fontId="5" fillId="0" borderId="24" xfId="0" applyNumberFormat="1" applyFont="1" applyFill="1" applyBorder="1" applyAlignment="1" applyProtection="1">
      <alignment horizontal="center"/>
      <protection/>
    </xf>
    <xf numFmtId="170" fontId="5" fillId="0" borderId="22" xfId="0" applyNumberFormat="1" applyFont="1" applyFill="1" applyBorder="1" applyAlignment="1" applyProtection="1">
      <alignment horizontal="center"/>
      <protection/>
    </xf>
    <xf numFmtId="164" fontId="4" fillId="0" borderId="0" xfId="0" applyFont="1" applyAlignment="1" applyProtection="1">
      <alignment/>
      <protection/>
    </xf>
    <xf numFmtId="164" fontId="5" fillId="0" borderId="13" xfId="0" applyFont="1" applyFill="1" applyBorder="1" applyAlignment="1" applyProtection="1">
      <alignment/>
      <protection/>
    </xf>
    <xf numFmtId="164" fontId="5" fillId="0" borderId="25" xfId="0" applyFont="1" applyFill="1" applyBorder="1" applyAlignment="1" applyProtection="1">
      <alignment/>
      <protection/>
    </xf>
    <xf numFmtId="164" fontId="4" fillId="0" borderId="0" xfId="0" applyFont="1" applyBorder="1" applyAlignment="1" applyProtection="1">
      <alignment/>
      <protection/>
    </xf>
    <xf numFmtId="164" fontId="4" fillId="0" borderId="26" xfId="0" applyFont="1" applyBorder="1" applyAlignment="1" applyProtection="1">
      <alignment/>
      <protection/>
    </xf>
    <xf numFmtId="164" fontId="5" fillId="0" borderId="10" xfId="0" applyFont="1" applyFill="1" applyBorder="1" applyAlignment="1" applyProtection="1">
      <alignment/>
      <protection/>
    </xf>
    <xf numFmtId="164" fontId="4" fillId="0" borderId="19" xfId="0" applyFont="1" applyBorder="1" applyAlignment="1" applyProtection="1">
      <alignment/>
      <protection/>
    </xf>
    <xf numFmtId="164" fontId="4" fillId="0" borderId="16" xfId="0" applyFont="1" applyBorder="1" applyAlignment="1" applyProtection="1">
      <alignment/>
      <protection/>
    </xf>
    <xf numFmtId="164" fontId="4" fillId="0" borderId="27" xfId="0" applyFont="1" applyBorder="1" applyAlignment="1" applyProtection="1">
      <alignment/>
      <protection/>
    </xf>
    <xf numFmtId="164" fontId="4" fillId="0" borderId="13" xfId="0" applyFont="1" applyBorder="1" applyAlignment="1" applyProtection="1">
      <alignment/>
      <protection/>
    </xf>
    <xf numFmtId="164" fontId="4" fillId="0" borderId="25" xfId="0" applyFont="1" applyBorder="1" applyAlignment="1" applyProtection="1">
      <alignment/>
      <protection/>
    </xf>
    <xf numFmtId="164" fontId="5" fillId="0" borderId="0" xfId="0" applyFont="1" applyFill="1" applyBorder="1" applyAlignment="1" applyProtection="1">
      <alignment/>
      <protection/>
    </xf>
    <xf numFmtId="164" fontId="4" fillId="0" borderId="0" xfId="0" applyFont="1" applyAlignment="1" applyProtection="1">
      <alignment horizontal="right"/>
      <protection/>
    </xf>
    <xf numFmtId="164" fontId="4" fillId="0" borderId="0" xfId="0" applyFont="1" applyAlignment="1" applyProtection="1">
      <alignment/>
      <protection/>
    </xf>
    <xf numFmtId="164" fontId="4" fillId="0" borderId="0" xfId="0" applyFont="1" applyAlignment="1" applyProtection="1">
      <alignment wrapText="1"/>
      <protection/>
    </xf>
    <xf numFmtId="164" fontId="4" fillId="0" borderId="0" xfId="0" applyFont="1" applyAlignment="1" applyProtection="1">
      <alignment horizontal="centerContinuous"/>
      <protection/>
    </xf>
    <xf numFmtId="164" fontId="5" fillId="0" borderId="0" xfId="0" applyFont="1" applyFill="1" applyAlignment="1" applyProtection="1">
      <alignment horizontal="centerContinuous"/>
      <protection/>
    </xf>
    <xf numFmtId="164" fontId="5" fillId="0" borderId="20" xfId="0" applyFont="1" applyFill="1" applyBorder="1" applyAlignment="1" applyProtection="1">
      <alignment/>
      <protection/>
    </xf>
    <xf numFmtId="164" fontId="4" fillId="0" borderId="21" xfId="0" applyFont="1" applyBorder="1" applyAlignment="1" applyProtection="1">
      <alignment/>
      <protection/>
    </xf>
    <xf numFmtId="164" fontId="4" fillId="0" borderId="14" xfId="0" applyFont="1" applyBorder="1" applyAlignment="1" applyProtection="1">
      <alignment/>
      <protection/>
    </xf>
    <xf numFmtId="164" fontId="4" fillId="0" borderId="11" xfId="0" applyFont="1" applyBorder="1" applyAlignment="1" applyProtection="1">
      <alignment/>
      <protection/>
    </xf>
    <xf numFmtId="164" fontId="5" fillId="0" borderId="0" xfId="0" applyFont="1" applyFill="1" applyBorder="1" applyAlignment="1" applyProtection="1">
      <alignment horizontal="left"/>
      <protection/>
    </xf>
    <xf numFmtId="164" fontId="5" fillId="0" borderId="13" xfId="0" applyFont="1" applyFill="1" applyBorder="1" applyAlignment="1" applyProtection="1">
      <alignment horizontal="center"/>
      <protection/>
    </xf>
    <xf numFmtId="164" fontId="5" fillId="0" borderId="0" xfId="0" applyNumberFormat="1" applyFont="1" applyFill="1" applyBorder="1" applyAlignment="1" applyProtection="1">
      <alignment horizontal="right"/>
      <protection/>
    </xf>
    <xf numFmtId="166" fontId="5" fillId="0" borderId="28" xfId="0" applyNumberFormat="1" applyFont="1" applyFill="1" applyBorder="1" applyAlignment="1" applyProtection="1">
      <alignment/>
      <protection locked="0"/>
    </xf>
    <xf numFmtId="7" fontId="5" fillId="0" borderId="28" xfId="0" applyNumberFormat="1" applyFont="1" applyFill="1" applyBorder="1" applyAlignment="1" applyProtection="1">
      <alignment/>
      <protection locked="0"/>
    </xf>
    <xf numFmtId="171" fontId="5" fillId="0" borderId="29" xfId="0" applyNumberFormat="1" applyFont="1" applyFill="1" applyBorder="1" applyAlignment="1" applyProtection="1">
      <alignment/>
      <protection/>
    </xf>
    <xf numFmtId="168" fontId="5" fillId="0" borderId="28" xfId="0" applyNumberFormat="1" applyFont="1" applyFill="1" applyBorder="1" applyAlignment="1" applyProtection="1">
      <alignment/>
      <protection locked="0"/>
    </xf>
    <xf numFmtId="164" fontId="5" fillId="0" borderId="28"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xf>
    <xf numFmtId="164" fontId="5" fillId="0" borderId="20" xfId="0" applyNumberFormat="1" applyFont="1" applyFill="1" applyBorder="1" applyAlignment="1" applyProtection="1">
      <alignment horizontal="right"/>
      <protection/>
    </xf>
    <xf numFmtId="164" fontId="6" fillId="0" borderId="0" xfId="0" applyNumberFormat="1" applyFont="1" applyAlignment="1" applyProtection="1">
      <alignment horizontal="centerContinuous"/>
      <protection/>
    </xf>
    <xf numFmtId="164" fontId="7" fillId="0" borderId="0" xfId="0" applyNumberFormat="1" applyFont="1" applyFill="1" applyAlignment="1" applyProtection="1">
      <alignment horizontal="left"/>
      <protection/>
    </xf>
    <xf numFmtId="164" fontId="5" fillId="0" borderId="0" xfId="0" applyNumberFormat="1" applyFont="1" applyFill="1" applyAlignment="1" applyProtection="1" quotePrefix="1">
      <alignment horizontal="left"/>
      <protection/>
    </xf>
    <xf numFmtId="171" fontId="5" fillId="0" borderId="28" xfId="0" applyNumberFormat="1" applyFont="1"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ixed" xfId="48"/>
    <cellStyle name="Good" xfId="49"/>
    <cellStyle name="Heading 1" xfId="50"/>
    <cellStyle name="Heading 2" xfId="51"/>
    <cellStyle name="Heading 3" xfId="52"/>
    <cellStyle name="Heading 4" xfId="53"/>
    <cellStyle name="Heading1" xfId="54"/>
    <cellStyle name="Heading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A88"/>
  <sheetViews>
    <sheetView showGridLines="0" tabSelected="1" view="pageLayout" zoomScale="78" zoomScaleNormal="50" zoomScalePageLayoutView="78" workbookViewId="0" topLeftCell="B4">
      <selection activeCell="H9" sqref="H9"/>
    </sheetView>
  </sheetViews>
  <sheetFormatPr defaultColWidth="9.796875" defaultRowHeight="15"/>
  <cols>
    <col min="1" max="1" width="5" style="4" customWidth="1"/>
    <col min="2" max="2" width="8.19921875" style="4" customWidth="1"/>
    <col min="3" max="15" width="12.796875" style="4" customWidth="1"/>
    <col min="16" max="20" width="9.796875" style="4" customWidth="1"/>
    <col min="21" max="21" width="12.796875" style="4" customWidth="1"/>
    <col min="22" max="16384" width="9.796875" style="4" customWidth="1"/>
  </cols>
  <sheetData>
    <row r="1" spans="1:15" ht="15.75">
      <c r="A1" s="71"/>
      <c r="B1" s="103" t="s">
        <v>82</v>
      </c>
      <c r="C1" s="71"/>
      <c r="D1" s="71"/>
      <c r="E1" s="71"/>
      <c r="F1" s="71"/>
      <c r="G1" s="71"/>
      <c r="H1" s="71"/>
      <c r="I1" s="71"/>
      <c r="J1" s="71"/>
      <c r="K1" s="71"/>
      <c r="L1" s="71"/>
      <c r="M1" s="6"/>
      <c r="N1" s="6"/>
      <c r="O1" s="71"/>
    </row>
    <row r="2" spans="1:15" ht="15.75" thickBot="1">
      <c r="A2" s="71"/>
      <c r="B2" s="71"/>
      <c r="C2" s="71"/>
      <c r="D2" s="71"/>
      <c r="E2" s="71"/>
      <c r="F2" s="71"/>
      <c r="G2" s="71"/>
      <c r="H2" s="71"/>
      <c r="I2" s="71"/>
      <c r="J2" s="12"/>
      <c r="K2" s="71"/>
      <c r="L2" s="6"/>
      <c r="M2" s="71"/>
      <c r="N2" s="71"/>
      <c r="O2" s="71"/>
    </row>
    <row r="3" spans="1:15" ht="15.75" thickBot="1">
      <c r="A3" s="104">
        <v>1</v>
      </c>
      <c r="B3" s="6" t="s">
        <v>0</v>
      </c>
      <c r="C3" s="71"/>
      <c r="D3" s="71"/>
      <c r="E3" s="71"/>
      <c r="F3" s="71"/>
      <c r="G3" s="71"/>
      <c r="H3" s="95">
        <v>15</v>
      </c>
      <c r="I3" s="94"/>
      <c r="J3" s="40"/>
      <c r="K3" s="82"/>
      <c r="L3" s="6"/>
      <c r="M3" s="71"/>
      <c r="N3" s="71"/>
      <c r="O3" s="71"/>
    </row>
    <row r="4" spans="1:15" ht="15.75" thickBot="1">
      <c r="A4" s="71"/>
      <c r="B4" s="6" t="s">
        <v>1</v>
      </c>
      <c r="C4" s="71"/>
      <c r="D4" s="71"/>
      <c r="E4" s="71"/>
      <c r="F4" s="71"/>
      <c r="G4" s="71"/>
      <c r="H4" s="82"/>
      <c r="I4" s="71"/>
      <c r="J4" s="82"/>
      <c r="K4" s="71"/>
      <c r="L4" s="71"/>
      <c r="M4" s="71"/>
      <c r="N4" s="71"/>
      <c r="O4" s="71"/>
    </row>
    <row r="5" spans="1:15" ht="15.75" thickBot="1">
      <c r="A5" s="71"/>
      <c r="B5" s="71"/>
      <c r="C5" s="71"/>
      <c r="D5" s="71"/>
      <c r="E5" s="71"/>
      <c r="F5" s="71"/>
      <c r="G5" s="71"/>
      <c r="H5" s="71"/>
      <c r="I5" s="13" t="s">
        <v>72</v>
      </c>
      <c r="J5" s="98">
        <v>1</v>
      </c>
      <c r="K5" s="6" t="s">
        <v>2</v>
      </c>
      <c r="L5" s="71"/>
      <c r="M5" s="71"/>
      <c r="N5" s="71"/>
      <c r="O5" s="71"/>
    </row>
    <row r="6" spans="1:15" ht="15.75" thickBot="1">
      <c r="A6" s="104">
        <v>2</v>
      </c>
      <c r="B6" s="6" t="s">
        <v>3</v>
      </c>
      <c r="C6" s="71"/>
      <c r="D6" s="71"/>
      <c r="E6" s="71"/>
      <c r="F6" s="71"/>
      <c r="G6" s="71"/>
      <c r="H6" s="96">
        <v>3</v>
      </c>
      <c r="I6" s="82"/>
      <c r="J6" s="82"/>
      <c r="K6" s="6" t="s">
        <v>4</v>
      </c>
      <c r="L6" s="71"/>
      <c r="M6" s="71"/>
      <c r="N6" s="71"/>
      <c r="O6" s="71"/>
    </row>
    <row r="7" spans="1:15" ht="15">
      <c r="A7" s="71"/>
      <c r="B7" s="71"/>
      <c r="C7" s="71"/>
      <c r="D7" s="71"/>
      <c r="E7" s="71"/>
      <c r="F7" s="71"/>
      <c r="G7" s="71"/>
      <c r="H7" s="82"/>
      <c r="I7" s="71"/>
      <c r="J7" s="71"/>
      <c r="K7" s="71"/>
      <c r="L7" s="71"/>
      <c r="M7" s="71"/>
      <c r="N7" s="71"/>
      <c r="O7" s="71"/>
    </row>
    <row r="8" spans="1:15" ht="15.75" thickBot="1">
      <c r="A8" s="6" t="s">
        <v>85</v>
      </c>
      <c r="B8" s="6" t="s">
        <v>73</v>
      </c>
      <c r="C8" s="71"/>
      <c r="D8" s="71"/>
      <c r="E8" s="71"/>
      <c r="F8" s="71"/>
      <c r="G8" s="83" t="s">
        <v>76</v>
      </c>
      <c r="H8" s="97">
        <f>100/(100-H3)</f>
        <v>1.1764705882352942</v>
      </c>
      <c r="I8" s="71"/>
      <c r="J8" s="71"/>
      <c r="K8" s="71"/>
      <c r="L8" s="71"/>
      <c r="M8" s="71"/>
      <c r="N8" s="71"/>
      <c r="O8" s="71"/>
    </row>
    <row r="9" spans="1:15" ht="15.75" thickBot="1">
      <c r="A9" s="71"/>
      <c r="B9" s="6" t="s">
        <v>79</v>
      </c>
      <c r="C9" s="84"/>
      <c r="D9" s="84"/>
      <c r="E9" s="84"/>
      <c r="F9" s="84"/>
      <c r="G9" s="83" t="s">
        <v>77</v>
      </c>
      <c r="H9" s="105">
        <f>H8</f>
        <v>1.1764705882352942</v>
      </c>
      <c r="I9" s="71"/>
      <c r="J9" s="71"/>
      <c r="K9" s="71"/>
      <c r="L9" s="71"/>
      <c r="M9" s="71"/>
      <c r="N9" s="71"/>
      <c r="O9" s="71"/>
    </row>
    <row r="10" spans="1:15" ht="15">
      <c r="A10" s="71"/>
      <c r="B10" s="6"/>
      <c r="C10" s="84" t="s">
        <v>84</v>
      </c>
      <c r="E10" s="84"/>
      <c r="F10" s="84"/>
      <c r="G10" s="83"/>
      <c r="H10" s="100"/>
      <c r="I10" s="71"/>
      <c r="J10" s="71"/>
      <c r="K10" s="71"/>
      <c r="L10" s="71"/>
      <c r="M10" s="71"/>
      <c r="N10" s="71"/>
      <c r="O10" s="71"/>
    </row>
    <row r="11" spans="1:15" ht="15.75" thickBot="1">
      <c r="A11" s="71"/>
      <c r="B11" s="85"/>
      <c r="C11" s="85"/>
      <c r="D11" s="85"/>
      <c r="E11" s="85"/>
      <c r="F11" s="85"/>
      <c r="G11" s="71"/>
      <c r="H11" s="82"/>
      <c r="I11" s="71"/>
      <c r="J11" s="71"/>
      <c r="K11" s="71"/>
      <c r="L11" s="71"/>
      <c r="M11" s="71"/>
      <c r="N11" s="71"/>
      <c r="O11" s="71"/>
    </row>
    <row r="12" spans="1:23" ht="15.75" thickBot="1">
      <c r="A12" s="6">
        <v>4</v>
      </c>
      <c r="B12" s="6" t="s">
        <v>5</v>
      </c>
      <c r="C12" s="71"/>
      <c r="D12" s="71"/>
      <c r="E12" s="71"/>
      <c r="F12" s="71"/>
      <c r="G12" s="71"/>
      <c r="H12" s="96">
        <v>1.2</v>
      </c>
      <c r="I12" s="94" t="s">
        <v>6</v>
      </c>
      <c r="J12" s="99">
        <v>0.02</v>
      </c>
      <c r="K12" s="6" t="s">
        <v>7</v>
      </c>
      <c r="L12" s="71"/>
      <c r="M12" s="71"/>
      <c r="N12" s="71"/>
      <c r="O12" s="71"/>
      <c r="Q12" s="6" t="s">
        <v>8</v>
      </c>
      <c r="R12" s="71"/>
      <c r="S12" s="71"/>
      <c r="T12" s="71"/>
      <c r="U12" s="71"/>
      <c r="V12" s="71"/>
      <c r="W12" s="71"/>
    </row>
    <row r="13" spans="1:27" ht="15.75" thickBot="1">
      <c r="A13" s="71"/>
      <c r="B13" s="71"/>
      <c r="C13" s="71"/>
      <c r="D13" s="71"/>
      <c r="E13" s="71"/>
      <c r="F13" s="71"/>
      <c r="G13" s="71"/>
      <c r="H13" s="82"/>
      <c r="I13" s="71"/>
      <c r="J13" s="82"/>
      <c r="K13" s="6" t="s">
        <v>9</v>
      </c>
      <c r="L13" s="71"/>
      <c r="M13" s="71"/>
      <c r="N13" s="71"/>
      <c r="O13" s="71"/>
      <c r="Q13" s="14" t="s">
        <v>10</v>
      </c>
      <c r="R13" s="72"/>
      <c r="S13" s="72"/>
      <c r="T13" s="72"/>
      <c r="U13" s="72"/>
      <c r="V13" s="72"/>
      <c r="W13" s="73"/>
      <c r="AA13" s="3"/>
    </row>
    <row r="14" spans="1:27" ht="15.75" thickBot="1">
      <c r="A14" s="6">
        <v>5</v>
      </c>
      <c r="B14" s="6" t="s">
        <v>11</v>
      </c>
      <c r="C14" s="71"/>
      <c r="D14" s="71"/>
      <c r="E14" s="71"/>
      <c r="F14" s="71"/>
      <c r="G14" s="71"/>
      <c r="H14" s="96">
        <v>0</v>
      </c>
      <c r="I14" s="94" t="s">
        <v>12</v>
      </c>
      <c r="J14" s="99">
        <v>0.01</v>
      </c>
      <c r="K14" s="6" t="s">
        <v>13</v>
      </c>
      <c r="L14" s="71"/>
      <c r="M14" s="71"/>
      <c r="N14" s="71"/>
      <c r="O14" s="71"/>
      <c r="Q14" s="5" t="s">
        <v>14</v>
      </c>
      <c r="R14" s="74"/>
      <c r="S14" s="74"/>
      <c r="T14" s="74"/>
      <c r="U14" s="74"/>
      <c r="V14" s="74"/>
      <c r="W14" s="75"/>
      <c r="AA14" s="3"/>
    </row>
    <row r="15" spans="1:27" ht="15.75" thickBot="1">
      <c r="A15" s="71"/>
      <c r="B15" s="71"/>
      <c r="C15" s="71"/>
      <c r="D15" s="71"/>
      <c r="E15" s="71"/>
      <c r="F15" s="71"/>
      <c r="G15" s="71"/>
      <c r="H15" s="82"/>
      <c r="I15" s="71"/>
      <c r="J15" s="82"/>
      <c r="K15" s="6" t="s">
        <v>15</v>
      </c>
      <c r="L15" s="71"/>
      <c r="M15" s="71"/>
      <c r="N15" s="71"/>
      <c r="O15" s="71"/>
      <c r="Q15" s="14" t="s">
        <v>16</v>
      </c>
      <c r="R15" s="72"/>
      <c r="S15" s="72"/>
      <c r="T15" s="15" t="s">
        <v>17</v>
      </c>
      <c r="U15" s="72"/>
      <c r="V15" s="15" t="s">
        <v>18</v>
      </c>
      <c r="W15" s="73"/>
      <c r="AA15" s="3"/>
    </row>
    <row r="16" spans="1:27" ht="15.75" thickBot="1">
      <c r="A16" s="6">
        <v>6</v>
      </c>
      <c r="B16" s="6" t="s">
        <v>19</v>
      </c>
      <c r="C16" s="71"/>
      <c r="D16" s="71"/>
      <c r="E16" s="71"/>
      <c r="F16" s="71"/>
      <c r="G16" s="71"/>
      <c r="H16" s="96">
        <v>0</v>
      </c>
      <c r="I16" s="82"/>
      <c r="J16" s="71"/>
      <c r="K16" s="71"/>
      <c r="L16" s="71"/>
      <c r="M16" s="71"/>
      <c r="N16" s="71"/>
      <c r="O16" s="71"/>
      <c r="Q16" s="14" t="s">
        <v>20</v>
      </c>
      <c r="R16" s="72"/>
      <c r="S16" s="72"/>
      <c r="T16" s="15" t="s">
        <v>21</v>
      </c>
      <c r="U16" s="72"/>
      <c r="V16" s="15" t="s">
        <v>22</v>
      </c>
      <c r="W16" s="73"/>
      <c r="AA16" s="3"/>
    </row>
    <row r="17" spans="1:27" ht="15">
      <c r="A17" s="71"/>
      <c r="B17" s="6"/>
      <c r="C17" s="71"/>
      <c r="D17" s="71"/>
      <c r="E17" s="71"/>
      <c r="F17" s="71"/>
      <c r="G17" s="71"/>
      <c r="H17" s="82"/>
      <c r="I17" s="71"/>
      <c r="J17" s="71"/>
      <c r="K17" s="71"/>
      <c r="L17" s="71"/>
      <c r="M17" s="71"/>
      <c r="N17" s="71"/>
      <c r="O17" s="71"/>
      <c r="Q17" s="5" t="s">
        <v>23</v>
      </c>
      <c r="R17" s="74"/>
      <c r="S17" s="74"/>
      <c r="T17" s="36" t="s">
        <v>21</v>
      </c>
      <c r="U17" s="74"/>
      <c r="V17" s="36" t="s">
        <v>24</v>
      </c>
      <c r="W17" s="75"/>
      <c r="AA17" s="3"/>
    </row>
    <row r="18" spans="1:27" ht="15.75">
      <c r="A18" s="71"/>
      <c r="B18" s="102" t="s">
        <v>83</v>
      </c>
      <c r="C18" s="86"/>
      <c r="D18" s="86"/>
      <c r="E18" s="86"/>
      <c r="F18" s="86"/>
      <c r="G18" s="86"/>
      <c r="H18" s="86"/>
      <c r="I18" s="86"/>
      <c r="J18" s="86"/>
      <c r="K18" s="86"/>
      <c r="L18" s="86"/>
      <c r="M18" s="86"/>
      <c r="N18" s="86"/>
      <c r="O18" s="86"/>
      <c r="Q18" s="76"/>
      <c r="R18" s="74"/>
      <c r="S18" s="74"/>
      <c r="T18" s="74"/>
      <c r="U18" s="74"/>
      <c r="V18" s="74"/>
      <c r="W18" s="75"/>
      <c r="AA18" s="3"/>
    </row>
    <row r="19" spans="1:23" ht="15">
      <c r="A19" s="71"/>
      <c r="B19" s="1" t="s">
        <v>70</v>
      </c>
      <c r="C19" s="86"/>
      <c r="D19" s="86"/>
      <c r="E19" s="86"/>
      <c r="F19" s="86"/>
      <c r="G19" s="86"/>
      <c r="H19" s="86"/>
      <c r="I19" s="86"/>
      <c r="J19" s="86"/>
      <c r="K19" s="86"/>
      <c r="L19" s="86"/>
      <c r="M19" s="86"/>
      <c r="N19" s="86"/>
      <c r="O19" s="86"/>
      <c r="Q19" s="77"/>
      <c r="R19" s="78"/>
      <c r="S19" s="78"/>
      <c r="T19" s="78"/>
      <c r="U19" s="78"/>
      <c r="V19" s="78"/>
      <c r="W19" s="79"/>
    </row>
    <row r="20" spans="1:24" ht="15">
      <c r="A20" s="71"/>
      <c r="B20" s="86" t="s">
        <v>71</v>
      </c>
      <c r="C20" s="86"/>
      <c r="D20" s="87"/>
      <c r="E20" s="86"/>
      <c r="F20" s="87"/>
      <c r="G20" s="86"/>
      <c r="H20" s="86"/>
      <c r="I20" s="86"/>
      <c r="J20" s="86"/>
      <c r="K20" s="86"/>
      <c r="L20" s="86"/>
      <c r="M20" s="86"/>
      <c r="N20" s="86"/>
      <c r="O20" s="86"/>
      <c r="Q20" s="14" t="s">
        <v>81</v>
      </c>
      <c r="R20" s="80"/>
      <c r="S20" s="80"/>
      <c r="T20" s="44" t="s">
        <v>21</v>
      </c>
      <c r="U20" s="80"/>
      <c r="V20" s="44" t="s">
        <v>25</v>
      </c>
      <c r="W20" s="81"/>
      <c r="X20" s="3"/>
    </row>
    <row r="21" spans="1:24" ht="15.75" thickBot="1">
      <c r="A21" s="74"/>
      <c r="B21" s="74"/>
      <c r="C21" s="74"/>
      <c r="D21" s="74"/>
      <c r="E21" s="74"/>
      <c r="F21" s="74"/>
      <c r="G21" s="74"/>
      <c r="H21" s="74"/>
      <c r="I21" s="74"/>
      <c r="J21" s="16"/>
      <c r="K21" s="82"/>
      <c r="L21" s="82"/>
      <c r="M21" s="74"/>
      <c r="N21" s="74"/>
      <c r="O21" s="74"/>
      <c r="Q21" s="5" t="s">
        <v>27</v>
      </c>
      <c r="R21" s="74"/>
      <c r="S21" s="74"/>
      <c r="T21" s="36" t="s">
        <v>28</v>
      </c>
      <c r="U21" s="74"/>
      <c r="V21" s="36" t="s">
        <v>29</v>
      </c>
      <c r="W21" s="75"/>
      <c r="X21" s="3"/>
    </row>
    <row r="22" spans="1:24" ht="15">
      <c r="A22" s="74"/>
      <c r="B22" s="101" t="s">
        <v>30</v>
      </c>
      <c r="C22" s="46" t="s">
        <v>31</v>
      </c>
      <c r="D22" s="47" t="s">
        <v>32</v>
      </c>
      <c r="E22" s="48" t="s">
        <v>33</v>
      </c>
      <c r="F22" s="88"/>
      <c r="G22" s="89"/>
      <c r="H22" s="89"/>
      <c r="I22" s="89"/>
      <c r="J22" s="89" t="s">
        <v>26</v>
      </c>
      <c r="K22" s="89"/>
      <c r="L22" s="89"/>
      <c r="M22" s="89"/>
      <c r="N22" s="89"/>
      <c r="O22" s="90"/>
      <c r="Q22" s="5" t="s">
        <v>34</v>
      </c>
      <c r="R22" s="74"/>
      <c r="S22" s="74"/>
      <c r="T22" s="36" t="s">
        <v>28</v>
      </c>
      <c r="U22" s="74"/>
      <c r="V22" s="36" t="s">
        <v>35</v>
      </c>
      <c r="W22" s="75"/>
      <c r="X22" s="3"/>
    </row>
    <row r="23" spans="1:23" ht="15.75" thickBot="1">
      <c r="A23" s="74"/>
      <c r="B23" s="49" t="s">
        <v>36</v>
      </c>
      <c r="C23" s="49" t="s">
        <v>37</v>
      </c>
      <c r="D23" s="11" t="s">
        <v>38</v>
      </c>
      <c r="E23" s="50" t="s">
        <v>39</v>
      </c>
      <c r="F23" s="51">
        <f>H6</f>
        <v>3</v>
      </c>
      <c r="G23" s="52">
        <f>(F23+0.1)</f>
        <v>3.1</v>
      </c>
      <c r="H23" s="52">
        <f>(G23+0.1)</f>
        <v>3.2</v>
      </c>
      <c r="I23" s="52">
        <f>(H23+0.1)</f>
        <v>3.3000000000000003</v>
      </c>
      <c r="J23" s="52">
        <f aca="true" t="shared" si="0" ref="J23:O23">(I23+0.1)</f>
        <v>3.4000000000000004</v>
      </c>
      <c r="K23" s="52">
        <f t="shared" si="0"/>
        <v>3.5000000000000004</v>
      </c>
      <c r="L23" s="52">
        <f t="shared" si="0"/>
        <v>3.6000000000000005</v>
      </c>
      <c r="M23" s="52">
        <f t="shared" si="0"/>
        <v>3.7000000000000006</v>
      </c>
      <c r="N23" s="52">
        <f t="shared" si="0"/>
        <v>3.8000000000000007</v>
      </c>
      <c r="O23" s="53">
        <f t="shared" si="0"/>
        <v>3.900000000000001</v>
      </c>
      <c r="Q23" s="45" t="s">
        <v>40</v>
      </c>
      <c r="R23" s="78"/>
      <c r="S23" s="78"/>
      <c r="T23" s="78"/>
      <c r="U23" s="78"/>
      <c r="V23" s="78"/>
      <c r="W23" s="79"/>
    </row>
    <row r="24" spans="1:24" ht="15">
      <c r="A24" s="74"/>
      <c r="B24" s="17">
        <v>15</v>
      </c>
      <c r="C24" s="67">
        <f>(1/B24^0.096723)*2143.7372</f>
        <v>1649.7436652793513</v>
      </c>
      <c r="D24" s="18">
        <f aca="true" t="shared" si="1" ref="D24:D50">(B24-$H$3)*$H$9</f>
        <v>0</v>
      </c>
      <c r="E24" s="19">
        <f aca="true" t="shared" si="2" ref="E24:E32">(((100-D24)/100)*(C24))/56*$J$5</f>
        <v>29.459708308559843</v>
      </c>
      <c r="F24" s="54">
        <f aca="true" t="shared" si="3" ref="F24:O24">($E24*F$23)-(($Q55+$R55)*$E24)-$S55</f>
        <v>88.37912492567953</v>
      </c>
      <c r="G24" s="55">
        <f t="shared" si="3"/>
        <v>91.32509575653552</v>
      </c>
      <c r="H24" s="56">
        <f t="shared" si="3"/>
        <v>94.2710665873915</v>
      </c>
      <c r="I24" s="56">
        <f t="shared" si="3"/>
        <v>97.21703741824749</v>
      </c>
      <c r="J24" s="54">
        <f t="shared" si="3"/>
        <v>100.16300824910348</v>
      </c>
      <c r="K24" s="55">
        <f t="shared" si="3"/>
        <v>103.10897907995947</v>
      </c>
      <c r="L24" s="56">
        <f t="shared" si="3"/>
        <v>106.05494991081545</v>
      </c>
      <c r="M24" s="56">
        <f t="shared" si="3"/>
        <v>109.00092074167144</v>
      </c>
      <c r="N24" s="54">
        <f t="shared" si="3"/>
        <v>111.94689157252742</v>
      </c>
      <c r="O24" s="55">
        <f t="shared" si="3"/>
        <v>114.89286240338342</v>
      </c>
      <c r="Q24" s="14" t="s">
        <v>10</v>
      </c>
      <c r="R24" s="72"/>
      <c r="S24" s="72"/>
      <c r="T24" s="72"/>
      <c r="U24" s="72"/>
      <c r="V24" s="72"/>
      <c r="W24" s="72"/>
      <c r="X24" s="7"/>
    </row>
    <row r="25" spans="1:24" ht="15">
      <c r="A25" s="74"/>
      <c r="B25" s="17">
        <v>16</v>
      </c>
      <c r="C25" s="68">
        <f aca="true" t="shared" si="4" ref="C25:C31">(1/B25^0.096723)*2143.7372</f>
        <v>1639.4774484801774</v>
      </c>
      <c r="D25" s="18">
        <f t="shared" si="1"/>
        <v>1.1764705882352942</v>
      </c>
      <c r="E25" s="20">
        <f t="shared" si="2"/>
        <v>28.931954973179604</v>
      </c>
      <c r="F25" s="57">
        <f aca="true" t="shared" si="5" ref="F25:O25">($E25*F$23)-(($Q56+$R56)*$E25)-$S56</f>
        <v>86.1014980001825</v>
      </c>
      <c r="G25" s="58">
        <f t="shared" si="5"/>
        <v>88.99469349750046</v>
      </c>
      <c r="H25" s="8">
        <f t="shared" si="5"/>
        <v>91.88788899481843</v>
      </c>
      <c r="I25" s="9">
        <f t="shared" si="5"/>
        <v>94.78108449213639</v>
      </c>
      <c r="J25" s="59">
        <f t="shared" si="5"/>
        <v>97.67427998945435</v>
      </c>
      <c r="K25" s="58">
        <f t="shared" si="5"/>
        <v>100.56747548677231</v>
      </c>
      <c r="L25" s="8">
        <f t="shared" si="5"/>
        <v>103.46067098409027</v>
      </c>
      <c r="M25" s="9">
        <f t="shared" si="5"/>
        <v>106.35386648140823</v>
      </c>
      <c r="N25" s="59">
        <f t="shared" si="5"/>
        <v>109.24706197872621</v>
      </c>
      <c r="O25" s="58">
        <f t="shared" si="5"/>
        <v>112.14025747604417</v>
      </c>
      <c r="Q25" s="14" t="s">
        <v>41</v>
      </c>
      <c r="R25" s="72"/>
      <c r="S25" s="72"/>
      <c r="T25" s="72"/>
      <c r="U25" s="72"/>
      <c r="V25" s="72"/>
      <c r="W25" s="72"/>
      <c r="X25" s="7"/>
    </row>
    <row r="26" spans="1:24" ht="15">
      <c r="A26" s="78"/>
      <c r="B26" s="21">
        <f aca="true" t="shared" si="6" ref="B26:B50">+B25+1</f>
        <v>17</v>
      </c>
      <c r="C26" s="69">
        <f t="shared" si="4"/>
        <v>1629.8920192927612</v>
      </c>
      <c r="D26" s="18">
        <f t="shared" si="1"/>
        <v>2.3529411764705883</v>
      </c>
      <c r="E26" s="22">
        <f t="shared" si="2"/>
        <v>28.420386050693107</v>
      </c>
      <c r="F26" s="60">
        <f aca="true" t="shared" si="7" ref="F26:O26">($E26*F$23)-(($Q57+$R57)*$E26)-$S57</f>
        <v>83.89697962164605</v>
      </c>
      <c r="G26" s="61">
        <f t="shared" si="7"/>
        <v>86.73901822671537</v>
      </c>
      <c r="H26" s="62">
        <f t="shared" si="7"/>
        <v>89.58105683178468</v>
      </c>
      <c r="I26" s="63">
        <f t="shared" si="7"/>
        <v>92.423095436854</v>
      </c>
      <c r="J26" s="64">
        <f t="shared" si="7"/>
        <v>95.2651340419233</v>
      </c>
      <c r="K26" s="61">
        <f t="shared" si="7"/>
        <v>98.10717264699262</v>
      </c>
      <c r="L26" s="62">
        <f t="shared" si="7"/>
        <v>100.94921125206194</v>
      </c>
      <c r="M26" s="63">
        <f t="shared" si="7"/>
        <v>103.79124985713125</v>
      </c>
      <c r="N26" s="64">
        <f t="shared" si="7"/>
        <v>106.63328846220057</v>
      </c>
      <c r="O26" s="61">
        <f t="shared" si="7"/>
        <v>109.47532706726987</v>
      </c>
      <c r="Q26" s="5" t="s">
        <v>42</v>
      </c>
      <c r="R26" s="71"/>
      <c r="S26" s="71"/>
      <c r="T26" s="6" t="s">
        <v>43</v>
      </c>
      <c r="U26" s="71"/>
      <c r="V26" s="6" t="s">
        <v>18</v>
      </c>
      <c r="W26" s="71"/>
      <c r="X26" s="7"/>
    </row>
    <row r="27" spans="1:24" ht="15">
      <c r="A27" s="74"/>
      <c r="B27" s="17">
        <f t="shared" si="6"/>
        <v>18</v>
      </c>
      <c r="C27" s="68">
        <f>(1/B27^0.096723)*2143.7372</f>
        <v>1620.905969775681</v>
      </c>
      <c r="D27" s="23">
        <f t="shared" si="1"/>
        <v>3.5294117647058822</v>
      </c>
      <c r="E27" s="39">
        <f t="shared" si="2"/>
        <v>27.92317006756425</v>
      </c>
      <c r="F27" s="57">
        <f aca="true" t="shared" si="8" ref="F27:O27">($E27*F$23)-(($Q58+$R58)*$E27)-$S58</f>
        <v>81.75904195782812</v>
      </c>
      <c r="G27" s="58">
        <f t="shared" si="8"/>
        <v>84.55135896458455</v>
      </c>
      <c r="H27" s="8">
        <f t="shared" si="8"/>
        <v>87.34367597134099</v>
      </c>
      <c r="I27" s="9">
        <f t="shared" si="8"/>
        <v>90.1359929780974</v>
      </c>
      <c r="J27" s="59">
        <f t="shared" si="8"/>
        <v>92.92830998485384</v>
      </c>
      <c r="K27" s="58">
        <f t="shared" si="8"/>
        <v>95.72062699161026</v>
      </c>
      <c r="L27" s="8">
        <f t="shared" si="8"/>
        <v>98.5129439983667</v>
      </c>
      <c r="M27" s="9">
        <f t="shared" si="8"/>
        <v>101.30526100512311</v>
      </c>
      <c r="N27" s="59">
        <f t="shared" si="8"/>
        <v>104.09757801187955</v>
      </c>
      <c r="O27" s="58">
        <f t="shared" si="8"/>
        <v>106.88989501863597</v>
      </c>
      <c r="Q27" s="14" t="s">
        <v>44</v>
      </c>
      <c r="R27" s="72"/>
      <c r="S27" s="72"/>
      <c r="T27" s="24" t="s">
        <v>45</v>
      </c>
      <c r="U27" s="72"/>
      <c r="V27" s="15" t="s">
        <v>46</v>
      </c>
      <c r="W27" s="72"/>
      <c r="X27" s="7"/>
    </row>
    <row r="28" spans="1:24" ht="15">
      <c r="A28" s="74"/>
      <c r="B28" s="17">
        <f t="shared" si="6"/>
        <v>19</v>
      </c>
      <c r="C28" s="68">
        <f t="shared" si="4"/>
        <v>1612.451496728042</v>
      </c>
      <c r="D28" s="18">
        <f t="shared" si="1"/>
        <v>4.705882352941177</v>
      </c>
      <c r="E28" s="20">
        <f t="shared" si="2"/>
        <v>27.43877546953181</v>
      </c>
      <c r="F28" s="57">
        <f aca="true" t="shared" si="9" ref="F28:O28">($E28*F$23)-(($Q59+$R59)*$E28)-$S59</f>
        <v>79.68220396352038</v>
      </c>
      <c r="G28" s="58">
        <f t="shared" si="9"/>
        <v>82.42608151047357</v>
      </c>
      <c r="H28" s="8">
        <f t="shared" si="9"/>
        <v>85.16995905742674</v>
      </c>
      <c r="I28" s="9">
        <f t="shared" si="9"/>
        <v>87.91383660437992</v>
      </c>
      <c r="J28" s="59">
        <f t="shared" si="9"/>
        <v>90.65771415133311</v>
      </c>
      <c r="K28" s="58">
        <f t="shared" si="9"/>
        <v>93.4015916982863</v>
      </c>
      <c r="L28" s="8">
        <f t="shared" si="9"/>
        <v>96.14546924523948</v>
      </c>
      <c r="M28" s="9">
        <f t="shared" si="9"/>
        <v>98.88934679219265</v>
      </c>
      <c r="N28" s="59">
        <f t="shared" si="9"/>
        <v>101.63322433914584</v>
      </c>
      <c r="O28" s="58">
        <f t="shared" si="9"/>
        <v>104.37710188609903</v>
      </c>
      <c r="Q28" s="5" t="s">
        <v>47</v>
      </c>
      <c r="R28" s="71"/>
      <c r="S28" s="71"/>
      <c r="T28" s="25" t="s">
        <v>48</v>
      </c>
      <c r="U28" s="71"/>
      <c r="V28" s="6" t="s">
        <v>49</v>
      </c>
      <c r="W28" s="71"/>
      <c r="X28" s="7"/>
    </row>
    <row r="29" spans="1:24" ht="15">
      <c r="A29" s="78"/>
      <c r="B29" s="21">
        <f t="shared" si="6"/>
        <v>20</v>
      </c>
      <c r="C29" s="69">
        <f>(1/B29^0.096723)*2143.7372</f>
        <v>1604.4715473426172</v>
      </c>
      <c r="D29" s="26">
        <f t="shared" si="1"/>
        <v>5.882352941176471</v>
      </c>
      <c r="E29" s="22">
        <f t="shared" si="2"/>
        <v>26.965908358699455</v>
      </c>
      <c r="F29" s="60">
        <f aca="true" t="shared" si="10" ref="F29:O29">($E29*F$23)-(($Q60+$R60)*$E29)-$S60</f>
        <v>77.66181607305444</v>
      </c>
      <c r="G29" s="61">
        <f t="shared" si="10"/>
        <v>80.35840690892438</v>
      </c>
      <c r="H29" s="62">
        <f t="shared" si="10"/>
        <v>83.05499774479433</v>
      </c>
      <c r="I29" s="63">
        <f t="shared" si="10"/>
        <v>85.75158858066428</v>
      </c>
      <c r="J29" s="64">
        <f t="shared" si="10"/>
        <v>88.44817941653423</v>
      </c>
      <c r="K29" s="61">
        <f t="shared" si="10"/>
        <v>91.14477025240417</v>
      </c>
      <c r="L29" s="62">
        <f t="shared" si="10"/>
        <v>93.84136108827413</v>
      </c>
      <c r="M29" s="63">
        <f t="shared" si="10"/>
        <v>96.53795192414407</v>
      </c>
      <c r="N29" s="64">
        <f t="shared" si="10"/>
        <v>99.23454276001402</v>
      </c>
      <c r="O29" s="61">
        <f t="shared" si="10"/>
        <v>101.93113359588396</v>
      </c>
      <c r="Q29" s="5" t="s">
        <v>50</v>
      </c>
      <c r="R29" s="71"/>
      <c r="S29" s="71"/>
      <c r="T29" s="25" t="s">
        <v>51</v>
      </c>
      <c r="U29" s="71"/>
      <c r="V29" s="6" t="s">
        <v>52</v>
      </c>
      <c r="W29" s="71"/>
      <c r="X29" s="7"/>
    </row>
    <row r="30" spans="1:24" ht="15">
      <c r="A30" s="74"/>
      <c r="B30" s="17">
        <f t="shared" si="6"/>
        <v>21</v>
      </c>
      <c r="C30" s="68">
        <f t="shared" si="4"/>
        <v>1596.9176737249938</v>
      </c>
      <c r="D30" s="18">
        <f t="shared" si="1"/>
        <v>7.0588235294117645</v>
      </c>
      <c r="E30" s="39">
        <f t="shared" si="2"/>
        <v>26.503465593334976</v>
      </c>
      <c r="F30" s="57">
        <f aca="true" t="shared" si="11" ref="F30:O30">($E30*F$23)-(($Q61+$R61)*$E30)-$S61</f>
        <v>75.69389773456469</v>
      </c>
      <c r="G30" s="58">
        <f t="shared" si="11"/>
        <v>78.34424429389819</v>
      </c>
      <c r="H30" s="8">
        <f t="shared" si="11"/>
        <v>80.99459085323168</v>
      </c>
      <c r="I30" s="9">
        <f t="shared" si="11"/>
        <v>83.64493741256518</v>
      </c>
      <c r="J30" s="59">
        <f t="shared" si="11"/>
        <v>86.29528397189868</v>
      </c>
      <c r="K30" s="58">
        <f t="shared" si="11"/>
        <v>88.94563053123218</v>
      </c>
      <c r="L30" s="8">
        <f t="shared" si="11"/>
        <v>91.59597709056568</v>
      </c>
      <c r="M30" s="9">
        <f t="shared" si="11"/>
        <v>94.2463236498992</v>
      </c>
      <c r="N30" s="59">
        <f t="shared" si="11"/>
        <v>96.8966702092327</v>
      </c>
      <c r="O30" s="58">
        <f t="shared" si="11"/>
        <v>99.5470167685662</v>
      </c>
      <c r="Q30" s="5" t="s">
        <v>53</v>
      </c>
      <c r="R30" s="71"/>
      <c r="S30" s="71"/>
      <c r="T30" s="25" t="s">
        <v>54</v>
      </c>
      <c r="U30" s="71"/>
      <c r="V30" s="6" t="s">
        <v>55</v>
      </c>
      <c r="W30" s="71"/>
      <c r="X30" s="7"/>
    </row>
    <row r="31" spans="1:23" ht="15">
      <c r="A31" s="74"/>
      <c r="B31" s="17">
        <f t="shared" si="6"/>
        <v>22</v>
      </c>
      <c r="C31" s="68">
        <f t="shared" si="4"/>
        <v>1589.7483954458653</v>
      </c>
      <c r="D31" s="18">
        <f t="shared" si="1"/>
        <v>8.23529411764706</v>
      </c>
      <c r="E31" s="20">
        <f t="shared" si="2"/>
        <v>26.05049891697006</v>
      </c>
      <c r="F31" s="57">
        <f aca="true" t="shared" si="12" ref="F31:O31">($E31*F$23)-(($Q62+$R62)*$E31)-$S62</f>
        <v>73.77501293285921</v>
      </c>
      <c r="G31" s="58">
        <f t="shared" si="12"/>
        <v>76.38006282455622</v>
      </c>
      <c r="H31" s="8">
        <f t="shared" si="12"/>
        <v>78.98511271625323</v>
      </c>
      <c r="I31" s="9">
        <f t="shared" si="12"/>
        <v>81.59016260795023</v>
      </c>
      <c r="J31" s="59">
        <f t="shared" si="12"/>
        <v>84.19521249964724</v>
      </c>
      <c r="K31" s="58">
        <f t="shared" si="12"/>
        <v>86.80026239134425</v>
      </c>
      <c r="L31" s="8">
        <f t="shared" si="12"/>
        <v>89.40531228304125</v>
      </c>
      <c r="M31" s="9">
        <f t="shared" si="12"/>
        <v>92.01036217473826</v>
      </c>
      <c r="N31" s="59">
        <f t="shared" si="12"/>
        <v>94.61541206643527</v>
      </c>
      <c r="O31" s="58">
        <f t="shared" si="12"/>
        <v>97.22046195813229</v>
      </c>
      <c r="Q31" s="15" t="s">
        <v>56</v>
      </c>
      <c r="R31" s="72"/>
      <c r="S31" s="72"/>
      <c r="T31" s="72"/>
      <c r="U31" s="72"/>
      <c r="V31" s="72"/>
      <c r="W31" s="72"/>
    </row>
    <row r="32" spans="1:23" ht="15">
      <c r="A32" s="78"/>
      <c r="B32" s="21">
        <f t="shared" si="6"/>
        <v>23</v>
      </c>
      <c r="C32" s="69">
        <f>(1/B32^0.096723)*2143.7372</f>
        <v>1582.9279325936159</v>
      </c>
      <c r="D32" s="26">
        <f t="shared" si="1"/>
        <v>9.411764705882353</v>
      </c>
      <c r="E32" s="22">
        <f t="shared" si="2"/>
        <v>25.606187144896726</v>
      </c>
      <c r="F32" s="60">
        <f aca="true" t="shared" si="13" ref="F32:O32">($E32*F$23)-(($Q63+$R63)*$E32)-$S63</f>
        <v>71.90217350287001</v>
      </c>
      <c r="G32" s="61">
        <f t="shared" si="13"/>
        <v>74.46279221735969</v>
      </c>
      <c r="H32" s="62">
        <f t="shared" si="13"/>
        <v>77.02341093184936</v>
      </c>
      <c r="I32" s="63">
        <f t="shared" si="13"/>
        <v>79.58402964633903</v>
      </c>
      <c r="J32" s="64">
        <f t="shared" si="13"/>
        <v>82.14464836082871</v>
      </c>
      <c r="K32" s="61">
        <f t="shared" si="13"/>
        <v>84.70526707531839</v>
      </c>
      <c r="L32" s="62">
        <f t="shared" si="13"/>
        <v>87.26588578980805</v>
      </c>
      <c r="M32" s="63">
        <f t="shared" si="13"/>
        <v>89.82650450429773</v>
      </c>
      <c r="N32" s="64">
        <f t="shared" si="13"/>
        <v>92.38712321878741</v>
      </c>
      <c r="O32" s="61">
        <f t="shared" si="13"/>
        <v>94.94774193327709</v>
      </c>
      <c r="Q32" s="6" t="s">
        <v>57</v>
      </c>
      <c r="R32" s="71"/>
      <c r="S32" s="71"/>
      <c r="T32" s="71"/>
      <c r="U32" s="71"/>
      <c r="V32" s="71"/>
      <c r="W32" s="71"/>
    </row>
    <row r="33" spans="1:23" ht="15">
      <c r="A33" s="74"/>
      <c r="B33" s="17">
        <f t="shared" si="6"/>
        <v>24</v>
      </c>
      <c r="C33" s="68">
        <f aca="true" t="shared" si="14" ref="C33:C50">(1/B33^0.096723)*2143.7372</f>
        <v>1576.4252132966947</v>
      </c>
      <c r="D33" s="18">
        <f t="shared" si="1"/>
        <v>10.588235294117647</v>
      </c>
      <c r="E33" s="39">
        <f aca="true" t="shared" si="15" ref="E33:E50">(((100-D33)/100)*(C33))/56*$J$5</f>
        <v>25.169814329947226</v>
      </c>
      <c r="F33" s="57">
        <f aca="true" t="shared" si="16" ref="F33:O33">($E33*F$23)-(($Q64+$R64)*$E33)-$S64</f>
        <v>70.07276309457308</v>
      </c>
      <c r="G33" s="58">
        <f t="shared" si="16"/>
        <v>72.5897445275678</v>
      </c>
      <c r="H33" s="8">
        <f t="shared" si="16"/>
        <v>75.10672596056253</v>
      </c>
      <c r="I33" s="9">
        <f t="shared" si="16"/>
        <v>77.62370739355725</v>
      </c>
      <c r="J33" s="59">
        <f t="shared" si="16"/>
        <v>80.14068882655198</v>
      </c>
      <c r="K33" s="58">
        <f t="shared" si="16"/>
        <v>82.6576702595467</v>
      </c>
      <c r="L33" s="8">
        <f t="shared" si="16"/>
        <v>85.17465169254143</v>
      </c>
      <c r="M33" s="9">
        <f t="shared" si="16"/>
        <v>87.69163312553616</v>
      </c>
      <c r="N33" s="59">
        <f t="shared" si="16"/>
        <v>90.20861455853088</v>
      </c>
      <c r="O33" s="58">
        <f t="shared" si="16"/>
        <v>92.72559599152561</v>
      </c>
      <c r="Q33" s="71"/>
      <c r="R33" s="71"/>
      <c r="S33" s="71"/>
      <c r="T33" s="71"/>
      <c r="U33" s="71"/>
      <c r="V33" s="71"/>
      <c r="W33" s="71"/>
    </row>
    <row r="34" spans="1:23" ht="15">
      <c r="A34" s="74"/>
      <c r="B34" s="17">
        <f t="shared" si="6"/>
        <v>25</v>
      </c>
      <c r="C34" s="68">
        <f t="shared" si="14"/>
        <v>1570.213087480073</v>
      </c>
      <c r="D34" s="18">
        <f t="shared" si="1"/>
        <v>11.764705882352942</v>
      </c>
      <c r="E34" s="20">
        <f t="shared" si="15"/>
        <v>24.74075242878266</v>
      </c>
      <c r="F34" s="57">
        <f aca="true" t="shared" si="17" ref="F34:O34">($E34*F$23)-(($Q65+$R65)*$E34)-$S65</f>
        <v>68.28447670344015</v>
      </c>
      <c r="G34" s="58">
        <f t="shared" si="17"/>
        <v>70.75855194631842</v>
      </c>
      <c r="H34" s="8">
        <f t="shared" si="17"/>
        <v>73.23262718919668</v>
      </c>
      <c r="I34" s="9">
        <f t="shared" si="17"/>
        <v>75.70670243207495</v>
      </c>
      <c r="J34" s="59">
        <f t="shared" si="17"/>
        <v>78.18077767495322</v>
      </c>
      <c r="K34" s="58">
        <f t="shared" si="17"/>
        <v>80.65485291783149</v>
      </c>
      <c r="L34" s="8">
        <f t="shared" si="17"/>
        <v>83.12892816070975</v>
      </c>
      <c r="M34" s="9">
        <f t="shared" si="17"/>
        <v>85.60300340358802</v>
      </c>
      <c r="N34" s="59">
        <f t="shared" si="17"/>
        <v>88.07707864646629</v>
      </c>
      <c r="O34" s="58">
        <f t="shared" si="17"/>
        <v>90.55115388934456</v>
      </c>
      <c r="Q34" s="6" t="s">
        <v>58</v>
      </c>
      <c r="R34" s="71"/>
      <c r="S34" s="71"/>
      <c r="T34" s="71"/>
      <c r="U34" s="71"/>
      <c r="V34" s="71"/>
      <c r="W34" s="71"/>
    </row>
    <row r="35" spans="1:23" ht="15">
      <c r="A35" s="78"/>
      <c r="B35" s="21">
        <f t="shared" si="6"/>
        <v>26</v>
      </c>
      <c r="C35" s="69">
        <f t="shared" si="14"/>
        <v>1564.2676975950992</v>
      </c>
      <c r="D35" s="26">
        <f t="shared" si="1"/>
        <v>12.941176470588236</v>
      </c>
      <c r="E35" s="22">
        <f t="shared" si="15"/>
        <v>24.31844739958768</v>
      </c>
      <c r="F35" s="60">
        <f aca="true" t="shared" si="18" ref="F35:O35">($E35*F$23)-(($Q66+$R66)*$E35)-$S66</f>
        <v>66.53527208527188</v>
      </c>
      <c r="G35" s="61">
        <f t="shared" si="18"/>
        <v>68.96711682523066</v>
      </c>
      <c r="H35" s="62">
        <f t="shared" si="18"/>
        <v>71.39896156518942</v>
      </c>
      <c r="I35" s="63">
        <f t="shared" si="18"/>
        <v>73.8308063051482</v>
      </c>
      <c r="J35" s="64">
        <f t="shared" si="18"/>
        <v>76.26265104510696</v>
      </c>
      <c r="K35" s="61">
        <f t="shared" si="18"/>
        <v>78.69449578506574</v>
      </c>
      <c r="L35" s="62">
        <f t="shared" si="18"/>
        <v>81.1263405250245</v>
      </c>
      <c r="M35" s="63">
        <f t="shared" si="18"/>
        <v>83.55818526498328</v>
      </c>
      <c r="N35" s="64">
        <f t="shared" si="18"/>
        <v>85.99003000494204</v>
      </c>
      <c r="O35" s="61">
        <f t="shared" si="18"/>
        <v>88.42187474490082</v>
      </c>
      <c r="Q35" s="14" t="s">
        <v>59</v>
      </c>
      <c r="R35" s="15" t="s">
        <v>60</v>
      </c>
      <c r="S35" s="15" t="s">
        <v>61</v>
      </c>
      <c r="T35" s="72"/>
      <c r="U35" s="73"/>
      <c r="V35" s="76"/>
      <c r="W35" s="71"/>
    </row>
    <row r="36" spans="1:23" ht="15">
      <c r="A36" s="74"/>
      <c r="B36" s="17">
        <f t="shared" si="6"/>
        <v>27</v>
      </c>
      <c r="C36" s="68">
        <f t="shared" si="14"/>
        <v>1558.5679702433604</v>
      </c>
      <c r="D36" s="18">
        <f t="shared" si="1"/>
        <v>14.117647058823529</v>
      </c>
      <c r="E36" s="39">
        <f t="shared" si="15"/>
        <v>23.902407947009518</v>
      </c>
      <c r="F36" s="57">
        <f aca="true" t="shared" si="19" ref="F36:O36">($E36*F$23)-(($Q67+$R67)*$E36)-$S67</f>
        <v>64.82333035228982</v>
      </c>
      <c r="G36" s="58">
        <f t="shared" si="19"/>
        <v>67.21357114699077</v>
      </c>
      <c r="H36" s="8">
        <f t="shared" si="19"/>
        <v>69.60381194169173</v>
      </c>
      <c r="I36" s="9">
        <f t="shared" si="19"/>
        <v>71.99405273639266</v>
      </c>
      <c r="J36" s="59">
        <f t="shared" si="19"/>
        <v>74.38429353109362</v>
      </c>
      <c r="K36" s="58">
        <f t="shared" si="19"/>
        <v>76.77453432579458</v>
      </c>
      <c r="L36" s="8">
        <f t="shared" si="19"/>
        <v>79.16477512049553</v>
      </c>
      <c r="M36" s="9">
        <f t="shared" si="19"/>
        <v>81.55501591519649</v>
      </c>
      <c r="N36" s="59">
        <f t="shared" si="19"/>
        <v>83.94525670989745</v>
      </c>
      <c r="O36" s="58">
        <f t="shared" si="19"/>
        <v>86.33549750459841</v>
      </c>
      <c r="Q36" s="5" t="s">
        <v>62</v>
      </c>
      <c r="R36" s="10" t="s">
        <v>63</v>
      </c>
      <c r="S36" s="36" t="s">
        <v>64</v>
      </c>
      <c r="T36" s="74"/>
      <c r="U36" s="75"/>
      <c r="V36" s="76"/>
      <c r="W36" s="71"/>
    </row>
    <row r="37" spans="1:23" ht="15">
      <c r="A37" s="74"/>
      <c r="B37" s="17">
        <f t="shared" si="6"/>
        <v>28</v>
      </c>
      <c r="C37" s="68">
        <f t="shared" si="14"/>
        <v>1553.095201918205</v>
      </c>
      <c r="D37" s="18">
        <f t="shared" si="1"/>
        <v>15.294117647058824</v>
      </c>
      <c r="E37" s="20">
        <f t="shared" si="15"/>
        <v>23.492196331535872</v>
      </c>
      <c r="F37" s="57">
        <f aca="true" t="shared" si="20" ref="F37:O37">($E37*F$23)-(($Q68+$R68)*$E37)-$S68</f>
        <v>63.14702373916843</v>
      </c>
      <c r="G37" s="58">
        <f t="shared" si="20"/>
        <v>65.49624337232201</v>
      </c>
      <c r="H37" s="8">
        <f t="shared" si="20"/>
        <v>67.84546300547561</v>
      </c>
      <c r="I37" s="9">
        <f t="shared" si="20"/>
        <v>70.19468263862919</v>
      </c>
      <c r="J37" s="59">
        <f t="shared" si="20"/>
        <v>72.54390227178278</v>
      </c>
      <c r="K37" s="58">
        <f t="shared" si="20"/>
        <v>74.89312190493636</v>
      </c>
      <c r="L37" s="8">
        <f t="shared" si="20"/>
        <v>77.24234153808996</v>
      </c>
      <c r="M37" s="9">
        <f t="shared" si="20"/>
        <v>79.59156117124355</v>
      </c>
      <c r="N37" s="59">
        <f t="shared" si="20"/>
        <v>81.94078080439714</v>
      </c>
      <c r="O37" s="58">
        <f t="shared" si="20"/>
        <v>84.29000043755073</v>
      </c>
      <c r="Q37" s="28">
        <v>54</v>
      </c>
      <c r="R37" s="29">
        <v>100</v>
      </c>
      <c r="S37" s="30">
        <v>56</v>
      </c>
      <c r="T37" s="72"/>
      <c r="U37" s="73"/>
      <c r="V37" s="76"/>
      <c r="W37" s="71"/>
    </row>
    <row r="38" spans="1:23" ht="15">
      <c r="A38" s="78"/>
      <c r="B38" s="21">
        <f t="shared" si="6"/>
        <v>29</v>
      </c>
      <c r="C38" s="69">
        <f t="shared" si="14"/>
        <v>1547.8327187495267</v>
      </c>
      <c r="D38" s="26">
        <f t="shared" si="1"/>
        <v>16.47058823529412</v>
      </c>
      <c r="E38" s="22">
        <f t="shared" si="15"/>
        <v>23.087420804877393</v>
      </c>
      <c r="F38" s="60">
        <f aca="true" t="shared" si="21" ref="F38:O38">($E38*F$23)-(($Q69+$R69)*$E38)-$S69</f>
        <v>61.504889024193375</v>
      </c>
      <c r="G38" s="61">
        <f t="shared" si="21"/>
        <v>63.81363110468112</v>
      </c>
      <c r="H38" s="62">
        <f t="shared" si="21"/>
        <v>66.12237318516885</v>
      </c>
      <c r="I38" s="63">
        <f t="shared" si="21"/>
        <v>68.4311152656566</v>
      </c>
      <c r="J38" s="64">
        <f t="shared" si="21"/>
        <v>70.73985734614435</v>
      </c>
      <c r="K38" s="61">
        <f t="shared" si="21"/>
        <v>73.04859942663208</v>
      </c>
      <c r="L38" s="62">
        <f t="shared" si="21"/>
        <v>75.35734150711983</v>
      </c>
      <c r="M38" s="63">
        <f t="shared" si="21"/>
        <v>77.66608358760757</v>
      </c>
      <c r="N38" s="64">
        <f t="shared" si="21"/>
        <v>79.9748256680953</v>
      </c>
      <c r="O38" s="61">
        <f t="shared" si="21"/>
        <v>82.28356774858305</v>
      </c>
      <c r="Q38" s="31">
        <v>53</v>
      </c>
      <c r="R38" s="17">
        <v>99.7</v>
      </c>
      <c r="S38" s="41">
        <v>56.2</v>
      </c>
      <c r="T38" s="74"/>
      <c r="U38" s="75"/>
      <c r="V38" s="76"/>
      <c r="W38" s="71"/>
    </row>
    <row r="39" spans="1:23" ht="15">
      <c r="A39" s="74"/>
      <c r="B39" s="17">
        <f t="shared" si="6"/>
        <v>30</v>
      </c>
      <c r="C39" s="68">
        <f t="shared" si="14"/>
        <v>1542.7655949722227</v>
      </c>
      <c r="D39" s="18">
        <f t="shared" si="1"/>
        <v>17.647058823529413</v>
      </c>
      <c r="E39" s="39">
        <f t="shared" si="15"/>
        <v>22.687729337826802</v>
      </c>
      <c r="F39" s="57">
        <f aca="true" t="shared" si="22" ref="F39:O39">($E39*F$23)-(($Q70+$R70)*$E39)-$S70</f>
        <v>59.895605451862764</v>
      </c>
      <c r="G39" s="58">
        <f t="shared" si="22"/>
        <v>62.164378385645435</v>
      </c>
      <c r="H39" s="8">
        <f t="shared" si="22"/>
        <v>64.43315131942812</v>
      </c>
      <c r="I39" s="9">
        <f t="shared" si="22"/>
        <v>66.7019242532108</v>
      </c>
      <c r="J39" s="59">
        <f t="shared" si="22"/>
        <v>68.97069718699349</v>
      </c>
      <c r="K39" s="58">
        <f t="shared" si="22"/>
        <v>71.23947012077616</v>
      </c>
      <c r="L39" s="8">
        <f t="shared" si="22"/>
        <v>73.50824305455885</v>
      </c>
      <c r="M39" s="9">
        <f t="shared" si="22"/>
        <v>75.77701598834153</v>
      </c>
      <c r="N39" s="59">
        <f t="shared" si="22"/>
        <v>78.04578892212422</v>
      </c>
      <c r="O39" s="58">
        <f t="shared" si="22"/>
        <v>80.3145618559069</v>
      </c>
      <c r="Q39" s="31">
        <v>52</v>
      </c>
      <c r="R39" s="17">
        <v>99.4</v>
      </c>
      <c r="S39" s="41">
        <v>56.4</v>
      </c>
      <c r="T39" s="74"/>
      <c r="U39" s="75"/>
      <c r="V39" s="76"/>
      <c r="W39" s="71"/>
    </row>
    <row r="40" spans="1:23" ht="15">
      <c r="A40" s="74"/>
      <c r="B40" s="17">
        <f t="shared" si="6"/>
        <v>31</v>
      </c>
      <c r="C40" s="68">
        <f t="shared" si="14"/>
        <v>1537.8804183909897</v>
      </c>
      <c r="D40" s="18">
        <f t="shared" si="1"/>
        <v>18.823529411764707</v>
      </c>
      <c r="E40" s="20">
        <f t="shared" si="15"/>
        <v>22.292804384239137</v>
      </c>
      <c r="F40" s="57">
        <f aca="true" t="shared" si="23" ref="F40:O40">($E40*F$23)-(($Q71+$R71)*$E40)-$S71</f>
        <v>58.317976269169584</v>
      </c>
      <c r="G40" s="58">
        <f t="shared" si="23"/>
        <v>60.5472567075935</v>
      </c>
      <c r="H40" s="8">
        <f t="shared" si="23"/>
        <v>62.77653714601741</v>
      </c>
      <c r="I40" s="9">
        <f t="shared" si="23"/>
        <v>65.00581758444133</v>
      </c>
      <c r="J40" s="59">
        <f t="shared" si="23"/>
        <v>67.23509802286524</v>
      </c>
      <c r="K40" s="58">
        <f t="shared" si="23"/>
        <v>69.46437846128917</v>
      </c>
      <c r="L40" s="8">
        <f t="shared" si="23"/>
        <v>71.69365889971309</v>
      </c>
      <c r="M40" s="9">
        <f t="shared" si="23"/>
        <v>73.922939338137</v>
      </c>
      <c r="N40" s="59">
        <f t="shared" si="23"/>
        <v>76.15221977656091</v>
      </c>
      <c r="O40" s="58">
        <f t="shared" si="23"/>
        <v>78.38150021498483</v>
      </c>
      <c r="Q40" s="31">
        <v>51</v>
      </c>
      <c r="R40" s="17">
        <v>99</v>
      </c>
      <c r="S40" s="41">
        <v>56.6</v>
      </c>
      <c r="T40" s="74"/>
      <c r="U40" s="75"/>
      <c r="V40" s="76"/>
      <c r="W40" s="71"/>
    </row>
    <row r="41" spans="1:23" ht="15">
      <c r="A41" s="78"/>
      <c r="B41" s="21">
        <f t="shared" si="6"/>
        <v>32</v>
      </c>
      <c r="C41" s="69">
        <f t="shared" si="14"/>
        <v>1533.1650937539873</v>
      </c>
      <c r="D41" s="26">
        <f t="shared" si="1"/>
        <v>20</v>
      </c>
      <c r="E41" s="22">
        <f t="shared" si="15"/>
        <v>21.90235848219982</v>
      </c>
      <c r="F41" s="60">
        <f aca="true" t="shared" si="24" ref="F41:O41">($E41*F$23)-(($Q72+$R72)*$E41)-$S72</f>
        <v>56.770913185861936</v>
      </c>
      <c r="G41" s="61">
        <f t="shared" si="24"/>
        <v>58.96114903408192</v>
      </c>
      <c r="H41" s="62">
        <f t="shared" si="24"/>
        <v>61.151384882301905</v>
      </c>
      <c r="I41" s="63">
        <f t="shared" si="24"/>
        <v>63.34162073052189</v>
      </c>
      <c r="J41" s="64">
        <f t="shared" si="24"/>
        <v>65.53185657874187</v>
      </c>
      <c r="K41" s="61">
        <f t="shared" si="24"/>
        <v>67.72209242696185</v>
      </c>
      <c r="L41" s="62">
        <f t="shared" si="24"/>
        <v>69.91232827518184</v>
      </c>
      <c r="M41" s="63">
        <f t="shared" si="24"/>
        <v>72.1025641234018</v>
      </c>
      <c r="N41" s="64">
        <f t="shared" si="24"/>
        <v>74.29279997162179</v>
      </c>
      <c r="O41" s="61">
        <f t="shared" si="24"/>
        <v>76.48303581984177</v>
      </c>
      <c r="Q41" s="31">
        <v>50</v>
      </c>
      <c r="R41" s="17">
        <v>98.7</v>
      </c>
      <c r="S41" s="41">
        <v>56.7</v>
      </c>
      <c r="T41" s="74"/>
      <c r="U41" s="75"/>
      <c r="V41" s="76"/>
      <c r="W41" s="71"/>
    </row>
    <row r="42" spans="1:23" ht="15">
      <c r="A42" s="74"/>
      <c r="B42" s="17">
        <f t="shared" si="6"/>
        <v>33</v>
      </c>
      <c r="C42" s="68">
        <f t="shared" si="14"/>
        <v>1528.6086769305916</v>
      </c>
      <c r="D42" s="18">
        <f t="shared" si="1"/>
        <v>21.176470588235293</v>
      </c>
      <c r="E42" s="39">
        <f t="shared" si="15"/>
        <v>21.51613053662808</v>
      </c>
      <c r="F42" s="57">
        <f aca="true" t="shared" si="25" ref="F42:O42">($E42*F$23)-(($Q73+$R73)*$E42)-$S73</f>
        <v>55.2534232180609</v>
      </c>
      <c r="G42" s="58">
        <f t="shared" si="25"/>
        <v>57.405036271723716</v>
      </c>
      <c r="H42" s="8">
        <f t="shared" si="25"/>
        <v>59.55664932538653</v>
      </c>
      <c r="I42" s="9">
        <f t="shared" si="25"/>
        <v>61.70826237904933</v>
      </c>
      <c r="J42" s="59">
        <f t="shared" si="25"/>
        <v>63.859875432712144</v>
      </c>
      <c r="K42" s="58">
        <f t="shared" si="25"/>
        <v>66.01148848637496</v>
      </c>
      <c r="L42" s="8">
        <f t="shared" si="25"/>
        <v>68.16310154003777</v>
      </c>
      <c r="M42" s="9">
        <f t="shared" si="25"/>
        <v>70.31471459370057</v>
      </c>
      <c r="N42" s="59">
        <f t="shared" si="25"/>
        <v>72.46632764736339</v>
      </c>
      <c r="O42" s="58">
        <f t="shared" si="25"/>
        <v>74.6179407010262</v>
      </c>
      <c r="Q42" s="31">
        <v>49</v>
      </c>
      <c r="R42" s="17">
        <v>98.4</v>
      </c>
      <c r="S42" s="41">
        <v>56.9</v>
      </c>
      <c r="T42" s="74"/>
      <c r="U42" s="75"/>
      <c r="V42" s="76"/>
      <c r="W42" s="71"/>
    </row>
    <row r="43" spans="1:23" ht="15">
      <c r="A43" s="74"/>
      <c r="B43" s="17">
        <f t="shared" si="6"/>
        <v>34</v>
      </c>
      <c r="C43" s="68">
        <f t="shared" si="14"/>
        <v>1524.2012342922903</v>
      </c>
      <c r="D43" s="18">
        <f t="shared" si="1"/>
        <v>22.35294117647059</v>
      </c>
      <c r="E43" s="20">
        <f t="shared" si="15"/>
        <v>21.133882660355283</v>
      </c>
      <c r="F43" s="57">
        <f aca="true" t="shared" si="26" ref="F43:O43">($E43*F$23)-(($Q74+$R74)*$E43)-$S74</f>
        <v>53.76459748794384</v>
      </c>
      <c r="G43" s="58">
        <f t="shared" si="26"/>
        <v>55.87798575397937</v>
      </c>
      <c r="H43" s="8">
        <f t="shared" si="26"/>
        <v>57.991374020014895</v>
      </c>
      <c r="I43" s="9">
        <f t="shared" si="26"/>
        <v>60.10476228605042</v>
      </c>
      <c r="J43" s="59">
        <f t="shared" si="26"/>
        <v>62.218150552085966</v>
      </c>
      <c r="K43" s="58">
        <f t="shared" si="26"/>
        <v>64.3315388181215</v>
      </c>
      <c r="L43" s="8">
        <f t="shared" si="26"/>
        <v>66.44492708415703</v>
      </c>
      <c r="M43" s="9">
        <f t="shared" si="26"/>
        <v>68.55831535019256</v>
      </c>
      <c r="N43" s="59">
        <f t="shared" si="26"/>
        <v>70.67170361622809</v>
      </c>
      <c r="O43" s="58">
        <f t="shared" si="26"/>
        <v>72.78509188226361</v>
      </c>
      <c r="Q43" s="31">
        <v>48</v>
      </c>
      <c r="R43" s="17">
        <v>98.1</v>
      </c>
      <c r="S43" s="41">
        <v>57.1</v>
      </c>
      <c r="T43" s="74"/>
      <c r="U43" s="75"/>
      <c r="V43" s="76"/>
      <c r="W43" s="71"/>
    </row>
    <row r="44" spans="1:23" ht="15">
      <c r="A44" s="78"/>
      <c r="B44" s="21">
        <f t="shared" si="6"/>
        <v>35</v>
      </c>
      <c r="C44" s="69">
        <f t="shared" si="14"/>
        <v>1519.9337228469512</v>
      </c>
      <c r="D44" s="26">
        <f t="shared" si="1"/>
        <v>23.529411764705884</v>
      </c>
      <c r="E44" s="22">
        <f t="shared" si="15"/>
        <v>20.755397475851225</v>
      </c>
      <c r="F44" s="60">
        <f aca="true" t="shared" si="27" ref="F44:O44">($E44*F$23)-(($Q75+$R75)*$E44)-$S75</f>
        <v>52.303601639145086</v>
      </c>
      <c r="G44" s="61">
        <f t="shared" si="27"/>
        <v>54.37914138673021</v>
      </c>
      <c r="H44" s="62">
        <f t="shared" si="27"/>
        <v>56.45468113431534</v>
      </c>
      <c r="I44" s="63">
        <f t="shared" si="27"/>
        <v>58.53022088190046</v>
      </c>
      <c r="J44" s="64">
        <f t="shared" si="27"/>
        <v>60.60576062948559</v>
      </c>
      <c r="K44" s="61">
        <f t="shared" si="27"/>
        <v>62.68130037707071</v>
      </c>
      <c r="L44" s="62">
        <f t="shared" si="27"/>
        <v>64.75684012465584</v>
      </c>
      <c r="M44" s="63">
        <f t="shared" si="27"/>
        <v>66.83237987224096</v>
      </c>
      <c r="N44" s="64">
        <f t="shared" si="27"/>
        <v>68.90791961982607</v>
      </c>
      <c r="O44" s="61">
        <f t="shared" si="27"/>
        <v>70.9834593674112</v>
      </c>
      <c r="Q44" s="31">
        <v>47</v>
      </c>
      <c r="R44" s="17">
        <v>97.8</v>
      </c>
      <c r="S44" s="41">
        <v>57.3</v>
      </c>
      <c r="T44" s="74"/>
      <c r="U44" s="75"/>
      <c r="V44" s="76"/>
      <c r="W44" s="71"/>
    </row>
    <row r="45" spans="1:23" ht="15">
      <c r="A45" s="74"/>
      <c r="B45" s="17">
        <f t="shared" si="6"/>
        <v>36</v>
      </c>
      <c r="C45" s="68">
        <f t="shared" si="14"/>
        <v>1515.7978875655006</v>
      </c>
      <c r="D45" s="18">
        <f t="shared" si="1"/>
        <v>24.705882352941178</v>
      </c>
      <c r="E45" s="39">
        <f t="shared" si="15"/>
        <v>20.380475799200006</v>
      </c>
      <c r="F45" s="57">
        <f aca="true" t="shared" si="28" ref="F45:O45">($E45*F$23)-(($Q76+$R76)*$E45)-$S76</f>
        <v>50.86966759480322</v>
      </c>
      <c r="G45" s="58">
        <f t="shared" si="28"/>
        <v>52.90771517472322</v>
      </c>
      <c r="H45" s="8">
        <f t="shared" si="28"/>
        <v>54.94576275464322</v>
      </c>
      <c r="I45" s="9">
        <f t="shared" si="28"/>
        <v>56.98381033456322</v>
      </c>
      <c r="J45" s="59">
        <f t="shared" si="28"/>
        <v>59.02185791448323</v>
      </c>
      <c r="K45" s="58">
        <f t="shared" si="28"/>
        <v>61.05990549440323</v>
      </c>
      <c r="L45" s="8">
        <f t="shared" si="28"/>
        <v>63.097953074323236</v>
      </c>
      <c r="M45" s="9">
        <f t="shared" si="28"/>
        <v>65.13600065424323</v>
      </c>
      <c r="N45" s="59">
        <f t="shared" si="28"/>
        <v>67.17404823416324</v>
      </c>
      <c r="O45" s="58">
        <f t="shared" si="28"/>
        <v>69.21209581408323</v>
      </c>
      <c r="Q45" s="31">
        <v>46</v>
      </c>
      <c r="R45" s="17">
        <v>97.4</v>
      </c>
      <c r="S45" s="41">
        <v>57.5</v>
      </c>
      <c r="T45" s="74"/>
      <c r="U45" s="75"/>
      <c r="V45" s="76"/>
      <c r="W45" s="71"/>
    </row>
    <row r="46" spans="1:23" ht="15">
      <c r="A46" s="74"/>
      <c r="B46" s="17">
        <f t="shared" si="6"/>
        <v>37</v>
      </c>
      <c r="C46" s="68">
        <f t="shared" si="14"/>
        <v>1511.7861730318534</v>
      </c>
      <c r="D46" s="18">
        <f t="shared" si="1"/>
        <v>25.88235294117647</v>
      </c>
      <c r="E46" s="20">
        <f t="shared" si="15"/>
        <v>20.00893464306865</v>
      </c>
      <c r="F46" s="57">
        <f aca="true" t="shared" si="29" ref="F46:O46">($E46*F$23)-(($Q77+$R77)*$E46)-$S77</f>
        <v>49.462086437665704</v>
      </c>
      <c r="G46" s="58">
        <f t="shared" si="29"/>
        <v>51.462979901972574</v>
      </c>
      <c r="H46" s="8">
        <f t="shared" si="29"/>
        <v>53.46387336627943</v>
      </c>
      <c r="I46" s="9">
        <f t="shared" si="29"/>
        <v>55.4647668305863</v>
      </c>
      <c r="J46" s="59">
        <f t="shared" si="29"/>
        <v>57.46566029489317</v>
      </c>
      <c r="K46" s="58">
        <f t="shared" si="29"/>
        <v>59.466553759200025</v>
      </c>
      <c r="L46" s="8">
        <f t="shared" si="29"/>
        <v>61.467447223506895</v>
      </c>
      <c r="M46" s="9">
        <f t="shared" si="29"/>
        <v>63.468340687813765</v>
      </c>
      <c r="N46" s="59">
        <f t="shared" si="29"/>
        <v>65.46923415212063</v>
      </c>
      <c r="O46" s="58">
        <f t="shared" si="29"/>
        <v>67.47012761642749</v>
      </c>
      <c r="Q46" s="31">
        <v>45</v>
      </c>
      <c r="R46" s="17">
        <v>97.1</v>
      </c>
      <c r="S46" s="41">
        <v>57.7</v>
      </c>
      <c r="T46" s="74"/>
      <c r="U46" s="75"/>
      <c r="V46" s="76"/>
      <c r="W46" s="71"/>
    </row>
    <row r="47" spans="1:23" ht="15">
      <c r="A47" s="78"/>
      <c r="B47" s="21">
        <f t="shared" si="6"/>
        <v>38</v>
      </c>
      <c r="C47" s="69">
        <f t="shared" si="14"/>
        <v>1507.8916470894635</v>
      </c>
      <c r="D47" s="26">
        <f t="shared" si="1"/>
        <v>27.058823529411764</v>
      </c>
      <c r="E47" s="22">
        <f t="shared" si="15"/>
        <v>19.640605487299734</v>
      </c>
      <c r="F47" s="60">
        <f aca="true" t="shared" si="30" ref="F47:O47">($E47*F$23)-(($Q78+$R78)*$E47)-$S78</f>
        <v>48.08020223290974</v>
      </c>
      <c r="G47" s="61">
        <f t="shared" si="30"/>
        <v>50.044262781639716</v>
      </c>
      <c r="H47" s="62">
        <f t="shared" si="30"/>
        <v>52.00832333036969</v>
      </c>
      <c r="I47" s="63">
        <f t="shared" si="30"/>
        <v>53.97238387909967</v>
      </c>
      <c r="J47" s="64">
        <f t="shared" si="30"/>
        <v>55.93644442782964</v>
      </c>
      <c r="K47" s="61">
        <f t="shared" si="30"/>
        <v>57.90050497655962</v>
      </c>
      <c r="L47" s="62">
        <f t="shared" si="30"/>
        <v>59.86456552528959</v>
      </c>
      <c r="M47" s="63">
        <f t="shared" si="30"/>
        <v>61.82862607401957</v>
      </c>
      <c r="N47" s="64">
        <f t="shared" si="30"/>
        <v>63.79268662274954</v>
      </c>
      <c r="O47" s="61">
        <f t="shared" si="30"/>
        <v>65.75674717147952</v>
      </c>
      <c r="Q47" s="31">
        <v>44</v>
      </c>
      <c r="R47" s="17">
        <v>96.8</v>
      </c>
      <c r="S47" s="41">
        <v>57.9</v>
      </c>
      <c r="T47" s="74"/>
      <c r="U47" s="75"/>
      <c r="V47" s="76"/>
      <c r="W47" s="71"/>
    </row>
    <row r="48" spans="1:23" ht="15">
      <c r="A48" s="74"/>
      <c r="B48" s="17">
        <f t="shared" si="6"/>
        <v>39</v>
      </c>
      <c r="C48" s="68">
        <f t="shared" si="14"/>
        <v>1504.1079345863893</v>
      </c>
      <c r="D48" s="18">
        <f t="shared" si="1"/>
        <v>28.235294117647058</v>
      </c>
      <c r="E48" s="39">
        <f t="shared" si="15"/>
        <v>19.27533277516171</v>
      </c>
      <c r="F48" s="57">
        <f aca="true" t="shared" si="31" ref="F48:O48">($E48*F$23)-(($Q79+$R79)*$E48)-$S79</f>
        <v>46.72340664699198</v>
      </c>
      <c r="G48" s="58">
        <f t="shared" si="31"/>
        <v>48.65093992450816</v>
      </c>
      <c r="H48" s="8">
        <f t="shared" si="31"/>
        <v>50.578473202024334</v>
      </c>
      <c r="I48" s="9">
        <f t="shared" si="31"/>
        <v>52.5060064795405</v>
      </c>
      <c r="J48" s="59">
        <f t="shared" si="31"/>
        <v>54.43353975705667</v>
      </c>
      <c r="K48" s="58">
        <f t="shared" si="31"/>
        <v>56.36107303457285</v>
      </c>
      <c r="L48" s="8">
        <f t="shared" si="31"/>
        <v>58.28860631208902</v>
      </c>
      <c r="M48" s="9">
        <f t="shared" si="31"/>
        <v>60.2161395896052</v>
      </c>
      <c r="N48" s="59">
        <f t="shared" si="31"/>
        <v>62.143672867121374</v>
      </c>
      <c r="O48" s="58">
        <f t="shared" si="31"/>
        <v>64.07120614463754</v>
      </c>
      <c r="Q48" s="42">
        <v>43</v>
      </c>
      <c r="R48" s="21">
        <v>96.5</v>
      </c>
      <c r="S48" s="43">
        <v>58</v>
      </c>
      <c r="T48" s="78"/>
      <c r="U48" s="79"/>
      <c r="V48" s="76"/>
      <c r="W48" s="71"/>
    </row>
    <row r="49" spans="1:15" ht="15">
      <c r="A49" s="74"/>
      <c r="B49" s="17">
        <f t="shared" si="6"/>
        <v>40</v>
      </c>
      <c r="C49" s="68">
        <f t="shared" si="14"/>
        <v>1500.4291596615342</v>
      </c>
      <c r="D49" s="18">
        <f t="shared" si="1"/>
        <v>29.411764705882355</v>
      </c>
      <c r="E49" s="20">
        <f t="shared" si="15"/>
        <v>18.912972600775642</v>
      </c>
      <c r="F49" s="57">
        <f aca="true" t="shared" si="32" ref="F49:O49">($E49*F$23)-(($Q80+$R80)*$E49)-$S80</f>
        <v>45.391134241861536</v>
      </c>
      <c r="G49" s="58">
        <f t="shared" si="32"/>
        <v>47.28243150193911</v>
      </c>
      <c r="H49" s="8">
        <f t="shared" si="32"/>
        <v>49.17372876201667</v>
      </c>
      <c r="I49" s="9">
        <f t="shared" si="32"/>
        <v>51.06502602209424</v>
      </c>
      <c r="J49" s="59">
        <f t="shared" si="32"/>
        <v>52.95632328217181</v>
      </c>
      <c r="K49" s="58">
        <f t="shared" si="32"/>
        <v>54.84762054224937</v>
      </c>
      <c r="L49" s="8">
        <f t="shared" si="32"/>
        <v>56.73891780232694</v>
      </c>
      <c r="M49" s="9">
        <f t="shared" si="32"/>
        <v>58.6302150624045</v>
      </c>
      <c r="N49" s="59">
        <f t="shared" si="32"/>
        <v>60.52151232248207</v>
      </c>
      <c r="O49" s="58">
        <f t="shared" si="32"/>
        <v>62.41280958255963</v>
      </c>
    </row>
    <row r="50" spans="1:15" ht="15.75" thickBot="1">
      <c r="A50" s="91"/>
      <c r="B50" s="32">
        <f t="shared" si="6"/>
        <v>41</v>
      </c>
      <c r="C50" s="70">
        <f t="shared" si="14"/>
        <v>1496.8498952873701</v>
      </c>
      <c r="D50" s="33">
        <f t="shared" si="1"/>
        <v>30.58823529411765</v>
      </c>
      <c r="E50" s="34">
        <f t="shared" si="15"/>
        <v>18.553391559234207</v>
      </c>
      <c r="F50" s="51">
        <f aca="true" t="shared" si="33" ref="F50:O50">($E50*F$23)-(($Q81+$R81)*$E50)-$S81</f>
        <v>44.08285834474047</v>
      </c>
      <c r="G50" s="53">
        <f t="shared" si="33"/>
        <v>45.938197500663904</v>
      </c>
      <c r="H50" s="65">
        <f t="shared" si="33"/>
        <v>47.79353665658732</v>
      </c>
      <c r="I50" s="52">
        <f t="shared" si="33"/>
        <v>49.64887581251074</v>
      </c>
      <c r="J50" s="66">
        <f t="shared" si="33"/>
        <v>51.50421496843417</v>
      </c>
      <c r="K50" s="53">
        <f t="shared" si="33"/>
        <v>53.35955412435759</v>
      </c>
      <c r="L50" s="65">
        <f t="shared" si="33"/>
        <v>55.21489328028102</v>
      </c>
      <c r="M50" s="52">
        <f t="shared" si="33"/>
        <v>57.070232436204435</v>
      </c>
      <c r="N50" s="66">
        <f t="shared" si="33"/>
        <v>58.92557159212785</v>
      </c>
      <c r="O50" s="53">
        <f t="shared" si="33"/>
        <v>60.780910748051284</v>
      </c>
    </row>
    <row r="51" spans="1:18" ht="15">
      <c r="A51" s="74"/>
      <c r="B51" s="35" t="s">
        <v>74</v>
      </c>
      <c r="C51" s="74"/>
      <c r="D51" s="74"/>
      <c r="E51" s="74"/>
      <c r="F51" s="74"/>
      <c r="G51" s="74"/>
      <c r="H51" s="74"/>
      <c r="I51" s="74"/>
      <c r="J51" s="74"/>
      <c r="K51" s="74"/>
      <c r="L51" s="74"/>
      <c r="M51" s="74"/>
      <c r="N51" s="74"/>
      <c r="O51" s="74"/>
      <c r="Q51" s="3"/>
      <c r="R51" s="3"/>
    </row>
    <row r="52" spans="1:19" ht="15">
      <c r="A52" s="74"/>
      <c r="B52" s="36" t="s">
        <v>75</v>
      </c>
      <c r="C52" s="92"/>
      <c r="D52" s="74"/>
      <c r="E52" s="74"/>
      <c r="F52" s="74"/>
      <c r="G52" s="74"/>
      <c r="H52" s="74"/>
      <c r="I52" s="74"/>
      <c r="J52" s="74"/>
      <c r="K52" s="74"/>
      <c r="L52" s="74"/>
      <c r="M52" s="74"/>
      <c r="N52" s="74"/>
      <c r="O52" s="74"/>
      <c r="Q52" s="13" t="s">
        <v>65</v>
      </c>
      <c r="R52" s="13" t="s">
        <v>66</v>
      </c>
      <c r="S52" s="13" t="s">
        <v>67</v>
      </c>
    </row>
    <row r="53" spans="1:19" ht="15">
      <c r="A53" s="74"/>
      <c r="B53" s="74" t="s">
        <v>78</v>
      </c>
      <c r="C53" s="74"/>
      <c r="D53" s="74"/>
      <c r="E53" s="74"/>
      <c r="F53" s="74"/>
      <c r="G53" s="74"/>
      <c r="H53" s="74"/>
      <c r="I53" s="74"/>
      <c r="J53" s="74"/>
      <c r="K53" s="74"/>
      <c r="L53" s="74"/>
      <c r="M53" s="74"/>
      <c r="N53" s="74"/>
      <c r="O53" s="74"/>
      <c r="Q53" s="27" t="s">
        <v>68</v>
      </c>
      <c r="R53" s="13" t="s">
        <v>68</v>
      </c>
      <c r="S53" s="27" t="s">
        <v>69</v>
      </c>
    </row>
    <row r="54" spans="1:19" ht="15">
      <c r="A54" s="74"/>
      <c r="B54" s="74" t="s">
        <v>80</v>
      </c>
      <c r="C54" s="74"/>
      <c r="D54" s="74"/>
      <c r="E54" s="74"/>
      <c r="F54" s="74"/>
      <c r="G54" s="74"/>
      <c r="H54" s="74"/>
      <c r="I54" s="74"/>
      <c r="J54" s="74"/>
      <c r="K54" s="74"/>
      <c r="L54" s="74"/>
      <c r="M54" s="74"/>
      <c r="N54" s="74"/>
      <c r="O54" s="74"/>
      <c r="Q54" s="72"/>
      <c r="R54" s="72"/>
      <c r="S54" s="93"/>
    </row>
    <row r="55" spans="1:19" ht="15">
      <c r="A55" s="74"/>
      <c r="B55" s="74" t="s">
        <v>86</v>
      </c>
      <c r="C55" s="74"/>
      <c r="D55" s="74"/>
      <c r="E55" s="74"/>
      <c r="F55" s="74"/>
      <c r="G55" s="74"/>
      <c r="H55" s="74"/>
      <c r="I55" s="74"/>
      <c r="J55" s="74"/>
      <c r="K55" s="74"/>
      <c r="L55" s="74"/>
      <c r="M55" s="74"/>
      <c r="N55" s="74"/>
      <c r="O55" s="74"/>
      <c r="Q55" s="37">
        <f aca="true" t="shared" si="34" ref="Q55:Q81">$J$12*$H$12*(B24-$H$3)</f>
        <v>0</v>
      </c>
      <c r="R55" s="37">
        <f aca="true" t="shared" si="35" ref="R55:R81">$J$14*$H$14*(B24-$H$3)</f>
        <v>0</v>
      </c>
      <c r="S55" s="38">
        <f aca="true" t="shared" si="36" ref="S55:S81">(2000/100)*$H$16</f>
        <v>0</v>
      </c>
    </row>
    <row r="56" spans="1:19" ht="15">
      <c r="A56" s="74"/>
      <c r="B56" s="74"/>
      <c r="C56" s="74"/>
      <c r="D56" s="74"/>
      <c r="E56" s="74"/>
      <c r="F56" s="74"/>
      <c r="G56" s="74"/>
      <c r="H56" s="74"/>
      <c r="I56" s="74"/>
      <c r="J56" s="74"/>
      <c r="K56" s="74"/>
      <c r="L56" s="74"/>
      <c r="M56" s="74"/>
      <c r="N56" s="74"/>
      <c r="O56" s="74"/>
      <c r="Q56" s="37">
        <f t="shared" si="34"/>
        <v>0.024</v>
      </c>
      <c r="R56" s="37">
        <f t="shared" si="35"/>
        <v>0</v>
      </c>
      <c r="S56" s="38">
        <f t="shared" si="36"/>
        <v>0</v>
      </c>
    </row>
    <row r="57" spans="1:19" ht="15">
      <c r="A57" s="71"/>
      <c r="B57" s="71"/>
      <c r="C57" s="71"/>
      <c r="G57" s="71"/>
      <c r="H57" s="71"/>
      <c r="I57" s="71"/>
      <c r="J57" s="71"/>
      <c r="K57" s="71"/>
      <c r="L57" s="71"/>
      <c r="M57" s="71"/>
      <c r="N57" s="71"/>
      <c r="O57" s="71"/>
      <c r="Q57" s="37">
        <f t="shared" si="34"/>
        <v>0.048</v>
      </c>
      <c r="R57" s="37">
        <f t="shared" si="35"/>
        <v>0</v>
      </c>
      <c r="S57" s="38">
        <f t="shared" si="36"/>
        <v>0</v>
      </c>
    </row>
    <row r="58" spans="1:19" ht="15">
      <c r="A58" s="71"/>
      <c r="B58" s="71"/>
      <c r="C58" s="71"/>
      <c r="G58" s="71"/>
      <c r="H58" s="71"/>
      <c r="I58" s="71"/>
      <c r="J58" s="71"/>
      <c r="K58" s="71"/>
      <c r="L58" s="71"/>
      <c r="M58" s="71"/>
      <c r="N58" s="71"/>
      <c r="O58" s="71"/>
      <c r="Q58" s="37">
        <f t="shared" si="34"/>
        <v>0.07200000000000001</v>
      </c>
      <c r="R58" s="37">
        <f t="shared" si="35"/>
        <v>0</v>
      </c>
      <c r="S58" s="38">
        <f t="shared" si="36"/>
        <v>0</v>
      </c>
    </row>
    <row r="59" spans="1:19" ht="15">
      <c r="A59" s="71"/>
      <c r="B59" s="71"/>
      <c r="C59" s="71"/>
      <c r="G59" s="71"/>
      <c r="H59" s="71"/>
      <c r="I59" s="71"/>
      <c r="J59" s="71"/>
      <c r="K59" s="71"/>
      <c r="L59" s="71"/>
      <c r="M59" s="71"/>
      <c r="N59" s="71"/>
      <c r="O59" s="71"/>
      <c r="Q59" s="37">
        <f t="shared" si="34"/>
        <v>0.096</v>
      </c>
      <c r="R59" s="37">
        <f t="shared" si="35"/>
        <v>0</v>
      </c>
      <c r="S59" s="38">
        <f t="shared" si="36"/>
        <v>0</v>
      </c>
    </row>
    <row r="60" spans="1:19" ht="15">
      <c r="A60" s="71"/>
      <c r="B60" s="71"/>
      <c r="C60" s="71"/>
      <c r="G60" s="71"/>
      <c r="H60" s="71"/>
      <c r="I60" s="71"/>
      <c r="J60" s="71"/>
      <c r="K60" s="71"/>
      <c r="L60" s="71"/>
      <c r="M60" s="71"/>
      <c r="N60" s="71"/>
      <c r="O60" s="71"/>
      <c r="Q60" s="37">
        <f t="shared" si="34"/>
        <v>0.12</v>
      </c>
      <c r="R60" s="37">
        <f t="shared" si="35"/>
        <v>0</v>
      </c>
      <c r="S60" s="38">
        <f t="shared" si="36"/>
        <v>0</v>
      </c>
    </row>
    <row r="61" spans="1:19" ht="15">
      <c r="A61" s="71"/>
      <c r="B61" s="71"/>
      <c r="C61" s="71"/>
      <c r="G61" s="71"/>
      <c r="H61" s="71"/>
      <c r="I61" s="71"/>
      <c r="J61" s="71"/>
      <c r="K61" s="71"/>
      <c r="L61" s="71"/>
      <c r="M61" s="71"/>
      <c r="N61" s="71"/>
      <c r="O61" s="71"/>
      <c r="Q61" s="37">
        <f t="shared" si="34"/>
        <v>0.14400000000000002</v>
      </c>
      <c r="R61" s="37">
        <f t="shared" si="35"/>
        <v>0</v>
      </c>
      <c r="S61" s="38">
        <f t="shared" si="36"/>
        <v>0</v>
      </c>
    </row>
    <row r="62" spans="1:19" ht="15">
      <c r="A62" s="71"/>
      <c r="B62" s="71"/>
      <c r="C62" s="71"/>
      <c r="G62" s="71"/>
      <c r="H62" s="71"/>
      <c r="I62" s="71"/>
      <c r="J62" s="71"/>
      <c r="K62" s="71"/>
      <c r="L62" s="71"/>
      <c r="M62" s="71"/>
      <c r="N62" s="71"/>
      <c r="O62" s="71"/>
      <c r="Q62" s="37">
        <f t="shared" si="34"/>
        <v>0.168</v>
      </c>
      <c r="R62" s="37">
        <f t="shared" si="35"/>
        <v>0</v>
      </c>
      <c r="S62" s="38">
        <f t="shared" si="36"/>
        <v>0</v>
      </c>
    </row>
    <row r="63" spans="1:19" ht="15">
      <c r="A63" s="71"/>
      <c r="B63" s="71"/>
      <c r="C63" s="71"/>
      <c r="G63" s="71"/>
      <c r="H63" s="71"/>
      <c r="I63" s="71"/>
      <c r="J63" s="71"/>
      <c r="K63" s="71"/>
      <c r="L63" s="71"/>
      <c r="M63" s="71"/>
      <c r="N63" s="71"/>
      <c r="O63" s="71"/>
      <c r="Q63" s="37">
        <f t="shared" si="34"/>
        <v>0.192</v>
      </c>
      <c r="R63" s="37">
        <f t="shared" si="35"/>
        <v>0</v>
      </c>
      <c r="S63" s="38">
        <f t="shared" si="36"/>
        <v>0</v>
      </c>
    </row>
    <row r="64" spans="1:19" ht="15">
      <c r="A64" s="71"/>
      <c r="B64" s="71"/>
      <c r="C64" s="71"/>
      <c r="G64" s="71"/>
      <c r="H64" s="71"/>
      <c r="I64" s="71"/>
      <c r="J64" s="71"/>
      <c r="K64" s="71"/>
      <c r="L64" s="71"/>
      <c r="M64" s="71"/>
      <c r="N64" s="71"/>
      <c r="O64" s="71"/>
      <c r="Q64" s="37">
        <f t="shared" si="34"/>
        <v>0.216</v>
      </c>
      <c r="R64" s="37">
        <f t="shared" si="35"/>
        <v>0</v>
      </c>
      <c r="S64" s="38">
        <f t="shared" si="36"/>
        <v>0</v>
      </c>
    </row>
    <row r="65" spans="1:19" ht="15">
      <c r="A65" s="71"/>
      <c r="B65" s="71"/>
      <c r="C65" s="71"/>
      <c r="G65" s="71"/>
      <c r="H65" s="71"/>
      <c r="I65" s="71"/>
      <c r="J65" s="71"/>
      <c r="K65" s="71"/>
      <c r="L65" s="71"/>
      <c r="M65" s="71"/>
      <c r="N65" s="71"/>
      <c r="O65" s="71"/>
      <c r="Q65" s="37">
        <f t="shared" si="34"/>
        <v>0.24</v>
      </c>
      <c r="R65" s="37">
        <f t="shared" si="35"/>
        <v>0</v>
      </c>
      <c r="S65" s="38">
        <f t="shared" si="36"/>
        <v>0</v>
      </c>
    </row>
    <row r="66" spans="1:19" ht="15">
      <c r="A66" s="71"/>
      <c r="B66" s="71"/>
      <c r="C66" s="71"/>
      <c r="G66" s="71"/>
      <c r="H66" s="71"/>
      <c r="I66" s="71"/>
      <c r="J66" s="71"/>
      <c r="K66" s="71"/>
      <c r="L66" s="71"/>
      <c r="M66" s="71"/>
      <c r="N66" s="71"/>
      <c r="O66" s="71"/>
      <c r="Q66" s="37">
        <f t="shared" si="34"/>
        <v>0.264</v>
      </c>
      <c r="R66" s="37">
        <f t="shared" si="35"/>
        <v>0</v>
      </c>
      <c r="S66" s="38">
        <f t="shared" si="36"/>
        <v>0</v>
      </c>
    </row>
    <row r="67" spans="1:19" ht="15">
      <c r="A67" s="71"/>
      <c r="B67" s="71"/>
      <c r="C67" s="71"/>
      <c r="G67" s="71"/>
      <c r="H67" s="71"/>
      <c r="I67" s="71"/>
      <c r="J67" s="71"/>
      <c r="K67" s="71"/>
      <c r="L67" s="71"/>
      <c r="M67" s="71"/>
      <c r="N67" s="71"/>
      <c r="O67" s="71"/>
      <c r="Q67" s="37">
        <f t="shared" si="34"/>
        <v>0.28800000000000003</v>
      </c>
      <c r="R67" s="37">
        <f t="shared" si="35"/>
        <v>0</v>
      </c>
      <c r="S67" s="38">
        <f t="shared" si="36"/>
        <v>0</v>
      </c>
    </row>
    <row r="68" spans="1:19" ht="15">
      <c r="A68" s="71"/>
      <c r="B68" s="71"/>
      <c r="C68" s="71"/>
      <c r="G68" s="71"/>
      <c r="H68" s="71"/>
      <c r="I68" s="71"/>
      <c r="J68" s="71"/>
      <c r="K68" s="71"/>
      <c r="L68" s="71"/>
      <c r="M68" s="71"/>
      <c r="N68" s="71"/>
      <c r="O68" s="71"/>
      <c r="Q68" s="37">
        <f t="shared" si="34"/>
        <v>0.312</v>
      </c>
      <c r="R68" s="37">
        <f t="shared" si="35"/>
        <v>0</v>
      </c>
      <c r="S68" s="38">
        <f t="shared" si="36"/>
        <v>0</v>
      </c>
    </row>
    <row r="69" spans="1:19" ht="15">
      <c r="A69" s="71"/>
      <c r="B69" s="71"/>
      <c r="C69" s="71"/>
      <c r="G69" s="71"/>
      <c r="H69" s="71"/>
      <c r="I69" s="71"/>
      <c r="J69" s="71"/>
      <c r="K69" s="71"/>
      <c r="L69" s="71"/>
      <c r="M69" s="71"/>
      <c r="N69" s="71"/>
      <c r="O69" s="71"/>
      <c r="Q69" s="37">
        <f t="shared" si="34"/>
        <v>0.336</v>
      </c>
      <c r="R69" s="37">
        <f t="shared" si="35"/>
        <v>0</v>
      </c>
      <c r="S69" s="38">
        <f t="shared" si="36"/>
        <v>0</v>
      </c>
    </row>
    <row r="70" spans="1:19" ht="15">
      <c r="A70" s="71"/>
      <c r="B70" s="71"/>
      <c r="C70" s="71"/>
      <c r="G70" s="71"/>
      <c r="H70" s="71"/>
      <c r="I70" s="71"/>
      <c r="J70" s="71"/>
      <c r="K70" s="71"/>
      <c r="L70" s="71"/>
      <c r="M70" s="71"/>
      <c r="N70" s="71"/>
      <c r="O70" s="71"/>
      <c r="Q70" s="37">
        <f t="shared" si="34"/>
        <v>0.36</v>
      </c>
      <c r="R70" s="37">
        <f t="shared" si="35"/>
        <v>0</v>
      </c>
      <c r="S70" s="38">
        <f t="shared" si="36"/>
        <v>0</v>
      </c>
    </row>
    <row r="71" spans="1:19" ht="15">
      <c r="A71" s="71"/>
      <c r="B71" s="71"/>
      <c r="C71" s="71"/>
      <c r="G71" s="71"/>
      <c r="H71" s="71"/>
      <c r="I71" s="71"/>
      <c r="J71" s="71"/>
      <c r="K71" s="71"/>
      <c r="L71" s="71"/>
      <c r="M71" s="71"/>
      <c r="N71" s="71"/>
      <c r="O71" s="71"/>
      <c r="Q71" s="37">
        <f t="shared" si="34"/>
        <v>0.384</v>
      </c>
      <c r="R71" s="37">
        <f t="shared" si="35"/>
        <v>0</v>
      </c>
      <c r="S71" s="38">
        <f t="shared" si="36"/>
        <v>0</v>
      </c>
    </row>
    <row r="72" spans="1:19" ht="15">
      <c r="A72" s="71"/>
      <c r="B72" s="71"/>
      <c r="C72" s="71"/>
      <c r="G72" s="71"/>
      <c r="H72" s="71"/>
      <c r="I72" s="71"/>
      <c r="J72" s="71"/>
      <c r="K72" s="71"/>
      <c r="L72" s="71"/>
      <c r="M72" s="71"/>
      <c r="N72" s="71"/>
      <c r="O72" s="71"/>
      <c r="Q72" s="37">
        <f t="shared" si="34"/>
        <v>0.40800000000000003</v>
      </c>
      <c r="R72" s="37">
        <f t="shared" si="35"/>
        <v>0</v>
      </c>
      <c r="S72" s="38">
        <f t="shared" si="36"/>
        <v>0</v>
      </c>
    </row>
    <row r="73" spans="1:19" ht="15">
      <c r="A73" s="71"/>
      <c r="B73" s="71"/>
      <c r="C73" s="71"/>
      <c r="G73" s="71"/>
      <c r="H73" s="71"/>
      <c r="I73" s="71"/>
      <c r="J73" s="71"/>
      <c r="K73" s="71"/>
      <c r="L73" s="71"/>
      <c r="M73" s="71"/>
      <c r="N73" s="71"/>
      <c r="O73" s="71"/>
      <c r="Q73" s="37">
        <f t="shared" si="34"/>
        <v>0.432</v>
      </c>
      <c r="R73" s="37">
        <f t="shared" si="35"/>
        <v>0</v>
      </c>
      <c r="S73" s="38">
        <f t="shared" si="36"/>
        <v>0</v>
      </c>
    </row>
    <row r="74" spans="1:19" ht="15">
      <c r="A74" s="71"/>
      <c r="B74" s="71"/>
      <c r="C74" s="71"/>
      <c r="G74" s="71"/>
      <c r="H74" s="71"/>
      <c r="I74" s="71"/>
      <c r="J74" s="71"/>
      <c r="K74" s="71"/>
      <c r="L74" s="71"/>
      <c r="M74" s="71"/>
      <c r="N74" s="71"/>
      <c r="O74" s="71"/>
      <c r="Q74" s="37">
        <f t="shared" si="34"/>
        <v>0.456</v>
      </c>
      <c r="R74" s="37">
        <f t="shared" si="35"/>
        <v>0</v>
      </c>
      <c r="S74" s="38">
        <f t="shared" si="36"/>
        <v>0</v>
      </c>
    </row>
    <row r="75" spans="1:19" ht="15">
      <c r="A75" s="71"/>
      <c r="B75" s="71"/>
      <c r="C75" s="71"/>
      <c r="G75" s="71"/>
      <c r="H75" s="71"/>
      <c r="I75" s="71"/>
      <c r="J75" s="71"/>
      <c r="K75" s="71"/>
      <c r="L75" s="71"/>
      <c r="M75" s="71"/>
      <c r="N75" s="71"/>
      <c r="O75" s="71"/>
      <c r="Q75" s="37">
        <f t="shared" si="34"/>
        <v>0.48</v>
      </c>
      <c r="R75" s="37">
        <f t="shared" si="35"/>
        <v>0</v>
      </c>
      <c r="S75" s="38">
        <f t="shared" si="36"/>
        <v>0</v>
      </c>
    </row>
    <row r="76" spans="1:19" ht="15">
      <c r="A76" s="71"/>
      <c r="B76" s="71"/>
      <c r="C76" s="71"/>
      <c r="G76" s="71"/>
      <c r="H76" s="71"/>
      <c r="I76" s="71"/>
      <c r="J76" s="71"/>
      <c r="K76" s="71"/>
      <c r="L76" s="71"/>
      <c r="M76" s="71"/>
      <c r="N76" s="71"/>
      <c r="O76" s="71"/>
      <c r="Q76" s="37">
        <f t="shared" si="34"/>
        <v>0.504</v>
      </c>
      <c r="R76" s="37">
        <f t="shared" si="35"/>
        <v>0</v>
      </c>
      <c r="S76" s="38">
        <f t="shared" si="36"/>
        <v>0</v>
      </c>
    </row>
    <row r="77" spans="1:19" ht="15">
      <c r="A77" s="71"/>
      <c r="B77" s="71"/>
      <c r="C77" s="71"/>
      <c r="G77" s="71"/>
      <c r="H77" s="71"/>
      <c r="I77" s="71"/>
      <c r="J77" s="71"/>
      <c r="K77" s="71"/>
      <c r="L77" s="71"/>
      <c r="M77" s="71"/>
      <c r="N77" s="71"/>
      <c r="O77" s="71"/>
      <c r="Q77" s="37">
        <f t="shared" si="34"/>
        <v>0.528</v>
      </c>
      <c r="R77" s="37">
        <f t="shared" si="35"/>
        <v>0</v>
      </c>
      <c r="S77" s="38">
        <f t="shared" si="36"/>
        <v>0</v>
      </c>
    </row>
    <row r="78" spans="1:19" ht="15">
      <c r="A78" s="71"/>
      <c r="B78" s="71"/>
      <c r="C78" s="71"/>
      <c r="G78" s="71"/>
      <c r="H78" s="71"/>
      <c r="I78" s="71"/>
      <c r="J78" s="71"/>
      <c r="K78" s="71"/>
      <c r="L78" s="71"/>
      <c r="M78" s="71"/>
      <c r="N78" s="71"/>
      <c r="O78" s="71"/>
      <c r="Q78" s="37">
        <f t="shared" si="34"/>
        <v>0.552</v>
      </c>
      <c r="R78" s="37">
        <f t="shared" si="35"/>
        <v>0</v>
      </c>
      <c r="S78" s="38">
        <f t="shared" si="36"/>
        <v>0</v>
      </c>
    </row>
    <row r="79" spans="1:19" ht="15">
      <c r="A79" s="71"/>
      <c r="B79" s="71"/>
      <c r="C79" s="71"/>
      <c r="G79" s="71"/>
      <c r="H79" s="71"/>
      <c r="I79" s="71"/>
      <c r="J79" s="71"/>
      <c r="K79" s="71"/>
      <c r="L79" s="71"/>
      <c r="M79" s="71"/>
      <c r="N79" s="71"/>
      <c r="O79" s="71"/>
      <c r="Q79" s="37">
        <f t="shared" si="34"/>
        <v>0.5760000000000001</v>
      </c>
      <c r="R79" s="37">
        <f t="shared" si="35"/>
        <v>0</v>
      </c>
      <c r="S79" s="38">
        <f t="shared" si="36"/>
        <v>0</v>
      </c>
    </row>
    <row r="80" spans="1:19" ht="15">
      <c r="A80" s="71"/>
      <c r="B80" s="71"/>
      <c r="C80" s="71"/>
      <c r="G80" s="71"/>
      <c r="H80" s="71"/>
      <c r="I80" s="71"/>
      <c r="J80" s="71"/>
      <c r="K80" s="71"/>
      <c r="L80" s="71"/>
      <c r="M80" s="71"/>
      <c r="N80" s="71"/>
      <c r="O80" s="71"/>
      <c r="Q80" s="37">
        <f t="shared" si="34"/>
        <v>0.6</v>
      </c>
      <c r="R80" s="37">
        <f t="shared" si="35"/>
        <v>0</v>
      </c>
      <c r="S80" s="38">
        <f t="shared" si="36"/>
        <v>0</v>
      </c>
    </row>
    <row r="81" spans="1:19" ht="15">
      <c r="A81" s="71"/>
      <c r="B81" s="71"/>
      <c r="C81" s="71"/>
      <c r="G81" s="71"/>
      <c r="H81" s="71"/>
      <c r="I81" s="71"/>
      <c r="J81" s="71"/>
      <c r="K81" s="71"/>
      <c r="L81" s="71"/>
      <c r="M81" s="71"/>
      <c r="N81" s="71"/>
      <c r="O81" s="71"/>
      <c r="Q81" s="37">
        <f t="shared" si="34"/>
        <v>0.624</v>
      </c>
      <c r="R81" s="37">
        <f t="shared" si="35"/>
        <v>0</v>
      </c>
      <c r="S81" s="38">
        <f t="shared" si="36"/>
        <v>0</v>
      </c>
    </row>
    <row r="82" spans="1:15" ht="15">
      <c r="A82" s="71"/>
      <c r="B82" s="71"/>
      <c r="C82" s="71"/>
      <c r="G82" s="71"/>
      <c r="H82" s="71"/>
      <c r="I82" s="71"/>
      <c r="J82" s="71"/>
      <c r="K82" s="71"/>
      <c r="L82" s="71"/>
      <c r="M82" s="71"/>
      <c r="N82" s="71"/>
      <c r="O82" s="71"/>
    </row>
    <row r="83" spans="1:15" ht="15">
      <c r="A83" s="71"/>
      <c r="B83" s="71"/>
      <c r="C83" s="71"/>
      <c r="G83" s="71"/>
      <c r="H83" s="71"/>
      <c r="I83" s="71"/>
      <c r="J83" s="71"/>
      <c r="K83" s="71"/>
      <c r="L83" s="71"/>
      <c r="M83" s="71"/>
      <c r="N83" s="71"/>
      <c r="O83" s="71"/>
    </row>
    <row r="84" spans="1:15" ht="15">
      <c r="A84" s="71"/>
      <c r="B84" s="71"/>
      <c r="C84" s="71"/>
      <c r="G84" s="71"/>
      <c r="H84" s="71"/>
      <c r="I84" s="71"/>
      <c r="J84" s="71"/>
      <c r="K84" s="71"/>
      <c r="L84" s="71"/>
      <c r="M84" s="71"/>
      <c r="N84" s="71"/>
      <c r="O84" s="71"/>
    </row>
    <row r="85" spans="1:15" ht="15">
      <c r="A85" s="71"/>
      <c r="B85" s="71"/>
      <c r="C85" s="71"/>
      <c r="G85" s="71"/>
      <c r="H85" s="71"/>
      <c r="I85" s="71"/>
      <c r="J85" s="71"/>
      <c r="K85" s="71"/>
      <c r="L85" s="71"/>
      <c r="M85" s="71"/>
      <c r="N85" s="71"/>
      <c r="O85" s="71"/>
    </row>
    <row r="86" spans="1:15" ht="15">
      <c r="A86" s="71"/>
      <c r="B86" s="71"/>
      <c r="C86" s="71"/>
      <c r="D86" s="2"/>
      <c r="E86" s="2"/>
      <c r="F86" s="2"/>
      <c r="G86" s="71"/>
      <c r="H86" s="71"/>
      <c r="I86" s="71"/>
      <c r="J86" s="71"/>
      <c r="K86" s="71"/>
      <c r="L86" s="71"/>
      <c r="M86" s="71"/>
      <c r="N86" s="71"/>
      <c r="O86" s="71"/>
    </row>
    <row r="87" spans="1:15" ht="15">
      <c r="A87" s="71"/>
      <c r="B87" s="71"/>
      <c r="C87" s="71"/>
      <c r="D87" s="2"/>
      <c r="E87" s="2"/>
      <c r="F87" s="2"/>
      <c r="G87" s="71"/>
      <c r="H87" s="71"/>
      <c r="I87" s="71"/>
      <c r="J87" s="71"/>
      <c r="K87" s="71"/>
      <c r="L87" s="71"/>
      <c r="M87" s="71"/>
      <c r="N87" s="71"/>
      <c r="O87" s="71"/>
    </row>
    <row r="88" spans="4:6" ht="15">
      <c r="D88" s="3"/>
      <c r="E88" s="3"/>
      <c r="F88" s="3"/>
    </row>
  </sheetData>
  <sheetProtection password="EFBA" sheet="1" objects="1" scenarios="1" selectLockedCells="1"/>
  <dataValidations count="1">
    <dataValidation type="decimal" allowBlank="1" showInputMessage="1" showErrorMessage="1" sqref="H9">
      <formula1>1.163</formula1>
      <formula2>1.5</formula2>
    </dataValidation>
  </dataValidations>
  <printOptions/>
  <pageMargins left="0.23" right="0.23" top="0.52" bottom="1" header="0.5" footer="0.5"/>
  <pageSetup fitToHeight="1" fitToWidth="1" horizontalDpi="600" verticalDpi="600" orientation="landscape"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 Corn</dc:title>
  <dc:subject>converting HM corn to dry corn</dc:subject>
  <dc:creator>Gary G. Frank</dc:creator>
  <cp:keywords/>
  <dc:description>Updated: 3.2007</dc:description>
  <cp:lastModifiedBy>Heather Schlesser</cp:lastModifiedBy>
  <cp:lastPrinted>2014-10-13T16:22:45Z</cp:lastPrinted>
  <dcterms:created xsi:type="dcterms:W3CDTF">1999-09-13T20:04:05Z</dcterms:created>
  <dcterms:modified xsi:type="dcterms:W3CDTF">2018-02-12T21:11:12Z</dcterms:modified>
  <cp:category/>
  <cp:version/>
  <cp:contentType/>
  <cp:contentStatus/>
</cp:coreProperties>
</file>